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875" tabRatio="874" activeTab="0"/>
  </bookViews>
  <sheets>
    <sheet name="ZEB計算書" sheetId="1" r:id="rId1"/>
    <sheet name="ZEB計算書 (入力例)" sheetId="2" r:id="rId2"/>
    <sheet name="ZEB Oriented及び建物用途ZEB計算書 " sheetId="3" r:id="rId3"/>
    <sheet name="改訂履歴" sheetId="4" r:id="rId4"/>
  </sheets>
  <externalReferences>
    <externalReference r:id="rId7"/>
    <externalReference r:id="rId8"/>
    <externalReference r:id="rId9"/>
  </externalReferences>
  <definedNames>
    <definedName name="_xlfn._FV" hidden="1">#NAME?</definedName>
    <definedName name="_xlfn.COUNTIFS" hidden="1">#NAME?</definedName>
    <definedName name="_xlfn.IFS" hidden="1">#NAME?</definedName>
    <definedName name="_xlnm.Print_Area" localSheetId="2">'ZEB Oriented及び建物用途ZEB計算書 '!$A$1:$CI$61</definedName>
    <definedName name="_xlnm.Print_Area" localSheetId="0">'ZEB計算書'!$A$1:$Y$40</definedName>
    <definedName name="_xlnm.Print_Area" localSheetId="1">'ZEB計算書 (入力例)'!$A$1:$Y$40</definedName>
    <definedName name="あ" localSheetId="0">#REF!,#REF!,#REF!,#REF!,#REF!,#REF!,#REF!,#REF!,#REF!,#REF!,#REF!,#REF!,#REF!</definedName>
    <definedName name="あ" localSheetId="1">#REF!,#REF!,#REF!,#REF!,#REF!,#REF!,#REF!,#REF!,#REF!,#REF!,#REF!,#REF!,#REF!</definedName>
    <definedName name="あ">#REF!,#REF!,#REF!,#REF!,#REF!,#REF!,#REF!,#REF!,#REF!,#REF!,#REF!,#REF!,#REF!</definedName>
    <definedName name="ああ" localSheetId="0">#REF!,#REF!,#REF!,#REF!,#REF!,#REF!,#REF!,#REF!</definedName>
    <definedName name="ああ" localSheetId="1">#REF!,#REF!,#REF!,#REF!,#REF!,#REF!,#REF!,#REF!</definedName>
    <definedName name="ああ">#REF!,#REF!,#REF!,#REF!,#REF!,#REF!,#REF!,#REF!</definedName>
    <definedName name="あああ" localSheetId="0">#REF!,#REF!,#REF!,#REF!,#REF!,#REF!,#REF!,#REF!</definedName>
    <definedName name="あああ" localSheetId="1">#REF!,#REF!,#REF!,#REF!,#REF!,#REF!,#REF!,#REF!</definedName>
    <definedName name="あああ">#REF!,#REF!,#REF!,#REF!,#REF!,#REF!,#REF!,#REF!</definedName>
    <definedName name="あい" localSheetId="0">#REF!,#REF!,#REF!,#REF!,#REF!,#REF!,#REF!,#REF!</definedName>
    <definedName name="あい" localSheetId="1">#REF!,#REF!,#REF!,#REF!,#REF!,#REF!,#REF!,#REF!</definedName>
    <definedName name="あい">#REF!,#REF!,#REF!,#REF!,#REF!,#REF!,#REF!,#REF!</definedName>
    <definedName name="あいう" localSheetId="0">#REF!,#REF!,#REF!,#REF!,#REF!,#REF!,#REF!,#REF!,#REF!,#REF!,#REF!,#REF!,#REF!</definedName>
    <definedName name="あいう" localSheetId="1">#REF!,#REF!,#REF!,#REF!,#REF!,#REF!,#REF!,#REF!,#REF!,#REF!,#REF!,#REF!,#REF!</definedName>
    <definedName name="あいう">#REF!,#REF!,#REF!,#REF!,#REF!,#REF!,#REF!,#REF!,#REF!,#REF!,#REF!,#REF!,#REF!</definedName>
    <definedName name="あいうえ" localSheetId="0">#REF!,#REF!,#REF!,#REF!,#REF!,#REF!,#REF!,#REF!,#REF!,#REF!,#REF!,#REF!,#REF!</definedName>
    <definedName name="あいうえ" localSheetId="1">#REF!,#REF!,#REF!,#REF!,#REF!,#REF!,#REF!,#REF!,#REF!,#REF!,#REF!,#REF!,#REF!</definedName>
    <definedName name="あいうえ">#REF!,#REF!,#REF!,#REF!,#REF!,#REF!,#REF!,#REF!,#REF!,#REF!,#REF!,#REF!,#REF!</definedName>
    <definedName name="あいうえお" localSheetId="0">#REF!,#REF!,#REF!,#REF!,#REF!,#REF!,#REF!,#REF!,#REF!,#REF!,#REF!,#REF!,#REF!</definedName>
    <definedName name="あいうえお" localSheetId="1">#REF!,#REF!,#REF!,#REF!,#REF!,#REF!,#REF!,#REF!,#REF!,#REF!,#REF!,#REF!,#REF!</definedName>
    <definedName name="あいうえお">#REF!,#REF!,#REF!,#REF!,#REF!,#REF!,#REF!,#REF!,#REF!,#REF!,#REF!,#REF!,#REF!</definedName>
    <definedName name="お">#REF!,#REF!,#REF!,#REF!,#REF!,#REF!,#REF!,#REF!,#REF!,#REF!,#REF!,#REF!,#REF!</definedName>
    <definedName name="か" localSheetId="0">#REF!,#REF!,#REF!,#REF!,#REF!,#REF!,#REF!,#REF!,#REF!,#REF!,#REF!,#REF!,#REF!</definedName>
    <definedName name="か" localSheetId="1">#REF!,#REF!,#REF!,#REF!,#REF!,#REF!,#REF!,#REF!,#REF!,#REF!,#REF!,#REF!,#REF!</definedName>
    <definedName name="か">#REF!,#REF!,#REF!,#REF!,#REF!,#REF!,#REF!,#REF!,#REF!,#REF!,#REF!,#REF!,#REF!</definedName>
    <definedName name="かきくけこ" localSheetId="0">#REF!,#REF!,#REF!,#REF!,#REF!,#REF!,#REF!,#REF!</definedName>
    <definedName name="かきくけこ" localSheetId="1">#REF!,#REF!,#REF!,#REF!,#REF!,#REF!,#REF!,#REF!</definedName>
    <definedName name="かきくけこ">#REF!,#REF!,#REF!,#REF!,#REF!,#REF!,#REF!,#REF!</definedName>
    <definedName name="さ" localSheetId="0">#REF!,#REF!,#REF!,#REF!,#REF!,#REF!,#REF!,#REF!,#REF!,#REF!,#REF!,#REF!,#REF!</definedName>
    <definedName name="さ" localSheetId="1">#REF!,#REF!,#REF!,#REF!,#REF!,#REF!,#REF!,#REF!,#REF!,#REF!,#REF!,#REF!,#REF!</definedName>
    <definedName name="さ">#REF!,#REF!,#REF!,#REF!,#REF!,#REF!,#REF!,#REF!,#REF!,#REF!,#REF!,#REF!,#REF!</definedName>
    <definedName name="さしす">'[1]認証制度名'!$B$2:$B$88</definedName>
    <definedName name="リスト" localSheetId="0">#REF!</definedName>
    <definedName name="リスト" localSheetId="1">#REF!</definedName>
    <definedName name="リスト">#REF!</definedName>
    <definedName name="わ" localSheetId="0">#REF!,#REF!,#REF!,#REF!,#REF!,#REF!,#REF!,#REF!,#REF!,#REF!,#REF!,#REF!,#REF!</definedName>
    <definedName name="わ" localSheetId="1">#REF!,#REF!,#REF!,#REF!,#REF!,#REF!,#REF!,#REF!,#REF!,#REF!,#REF!,#REF!,#REF!</definedName>
    <definedName name="わ">#REF!,#REF!,#REF!,#REF!,#REF!,#REF!,#REF!,#REF!,#REF!,#REF!,#REF!,#REF!,#REF!</definedName>
    <definedName name="選択" localSheetId="0">#REF!,#REF!,#REF!,#REF!,#REF!,#REF!,#REF!,#REF!</definedName>
    <definedName name="選択" localSheetId="1">#REF!,#REF!,#REF!,#REF!,#REF!,#REF!,#REF!,#REF!</definedName>
    <definedName name="選択">#REF!,#REF!,#REF!,#REF!,#REF!,#REF!,#REF!,#REF!</definedName>
    <definedName name="選択2" localSheetId="0">#REF!,#REF!,#REF!,#REF!,#REF!,#REF!,#REF!,#REF!,#REF!,#REF!,#REF!,#REF!,#REF!</definedName>
    <definedName name="選択2" localSheetId="1">#REF!,#REF!,#REF!,#REF!,#REF!,#REF!,#REF!,#REF!,#REF!,#REF!,#REF!,#REF!,#REF!</definedName>
    <definedName name="選択2">#REF!,#REF!,#REF!,#REF!,#REF!,#REF!,#REF!,#REF!,#REF!,#REF!,#REF!,#REF!,#REF!</definedName>
    <definedName name="認証制度名の一覧">'[2]認証制度名'!$B$2:$B$88</definedName>
  </definedNames>
  <calcPr fullCalcOnLoad="1"/>
</workbook>
</file>

<file path=xl/comments2.xml><?xml version="1.0" encoding="utf-8"?>
<comments xmlns="http://schemas.openxmlformats.org/spreadsheetml/2006/main">
  <authors>
    <author>Administrator</author>
  </authors>
  <commentList>
    <comment ref="A3" authorId="0">
      <text>
        <r>
          <rPr>
            <b/>
            <sz val="9"/>
            <rFont val="MS P ゴシック"/>
            <family val="3"/>
          </rPr>
          <t xml:space="preserve">モデル建物法の場合は、設計内容説明書に従い計算して下さい。
</t>
        </r>
        <r>
          <rPr>
            <sz val="9"/>
            <rFont val="MS P ゴシック"/>
            <family val="3"/>
          </rPr>
          <t>※ZEB Oriented及び建物用途ZEB（部分ZEB）を除く</t>
        </r>
      </text>
    </comment>
  </commentList>
</comments>
</file>

<file path=xl/comments3.xml><?xml version="1.0" encoding="utf-8"?>
<comments xmlns="http://schemas.openxmlformats.org/spreadsheetml/2006/main">
  <authors>
    <author>Administrator</author>
  </authors>
  <commentList>
    <comment ref="AI16" authorId="0">
      <text>
        <r>
          <rPr>
            <b/>
            <sz val="9"/>
            <rFont val="MS P ゴシック"/>
            <family val="3"/>
          </rPr>
          <t>　※全ての用途でOKになる必要があります。</t>
        </r>
        <r>
          <rPr>
            <sz val="9"/>
            <rFont val="MS P ゴシック"/>
            <family val="3"/>
          </rPr>
          <t xml:space="preserve">
</t>
        </r>
      </text>
    </comment>
    <comment ref="AP47" authorId="0">
      <text>
        <r>
          <rPr>
            <b/>
            <sz val="10"/>
            <rFont val="MS P ゴシック"/>
            <family val="3"/>
          </rPr>
          <t>該当する場合にチェックして下さい</t>
        </r>
        <r>
          <rPr>
            <sz val="9"/>
            <rFont val="MS P ゴシック"/>
            <family val="3"/>
          </rPr>
          <t xml:space="preserve">
</t>
        </r>
      </text>
    </comment>
    <comment ref="AP54" authorId="0">
      <text>
        <r>
          <rPr>
            <b/>
            <sz val="9"/>
            <rFont val="MS P ゴシック"/>
            <family val="3"/>
          </rPr>
          <t>該当する場合にチェックを入れて下さい</t>
        </r>
        <r>
          <rPr>
            <sz val="9"/>
            <rFont val="MS P ゴシック"/>
            <family val="3"/>
          </rPr>
          <t xml:space="preserve">
</t>
        </r>
      </text>
    </comment>
    <comment ref="Q16" authorId="0">
      <text>
        <r>
          <rPr>
            <b/>
            <sz val="9"/>
            <rFont val="MS P ゴシック"/>
            <family val="3"/>
          </rPr>
          <t xml:space="preserve">太陽光発電（PV）を含まない、
</t>
        </r>
        <r>
          <rPr>
            <b/>
            <sz val="9"/>
            <color indexed="10"/>
            <rFont val="MS P ゴシック"/>
            <family val="3"/>
          </rPr>
          <t>CGSを対象とする場合の設計一次エネルギー消費量</t>
        </r>
      </text>
    </comment>
  </commentList>
</comments>
</file>

<file path=xl/sharedStrings.xml><?xml version="1.0" encoding="utf-8"?>
<sst xmlns="http://schemas.openxmlformats.org/spreadsheetml/2006/main" count="403" uniqueCount="196">
  <si>
    <t>Ｎｅａｒｌｙ　ＺＥＢ</t>
  </si>
  <si>
    <t>ＺＥＢ　Ｒｅａｄｙ</t>
  </si>
  <si>
    <t>GJ/年</t>
  </si>
  <si>
    <t>□</t>
  </si>
  <si>
    <t>物件名</t>
  </si>
  <si>
    <t>標準入力法</t>
  </si>
  <si>
    <t>建物用途</t>
  </si>
  <si>
    <t>各用途の
評価手法</t>
  </si>
  <si>
    <t>モデル建物法</t>
  </si>
  <si>
    <t>対象</t>
  </si>
  <si>
    <t>用途</t>
  </si>
  <si>
    <t>モデル</t>
  </si>
  <si>
    <t>事務所等</t>
  </si>
  <si>
    <t>学校等</t>
  </si>
  <si>
    <t>工場等</t>
  </si>
  <si>
    <t>ホテル等</t>
  </si>
  <si>
    <t>病院等</t>
  </si>
  <si>
    <t>百貨店等</t>
  </si>
  <si>
    <t>飲食店等</t>
  </si>
  <si>
    <t>集会所等</t>
  </si>
  <si>
    <t>飲食店等</t>
  </si>
  <si>
    <t>集会所等</t>
  </si>
  <si>
    <t>判定</t>
  </si>
  <si>
    <t>事務所</t>
  </si>
  <si>
    <t>学校</t>
  </si>
  <si>
    <t>幼稚園</t>
  </si>
  <si>
    <t>大学</t>
  </si>
  <si>
    <t>工場</t>
  </si>
  <si>
    <t>ビジネスホテル</t>
  </si>
  <si>
    <t>シティホテル</t>
  </si>
  <si>
    <t>総合病院</t>
  </si>
  <si>
    <t>福祉施設</t>
  </si>
  <si>
    <t>クリニック</t>
  </si>
  <si>
    <t>大規模物販</t>
  </si>
  <si>
    <t>小規模物販</t>
  </si>
  <si>
    <t>飲食店</t>
  </si>
  <si>
    <t>集会所</t>
  </si>
  <si>
    <r>
      <t xml:space="preserve">削減量
</t>
    </r>
    <r>
      <rPr>
        <sz val="9"/>
        <color indexed="8"/>
        <rFont val="ＭＳ Ｐゴシック"/>
        <family val="3"/>
      </rPr>
      <t>GJ/年
③=①-②</t>
    </r>
  </si>
  <si>
    <r>
      <t xml:space="preserve">削減率
</t>
    </r>
    <r>
      <rPr>
        <sz val="9"/>
        <color indexed="8"/>
        <rFont val="ＭＳ Ｐゴシック"/>
        <family val="3"/>
      </rPr>
      <t>％
③/①×100</t>
    </r>
  </si>
  <si>
    <t>削減率
％</t>
  </si>
  <si>
    <t>申請対象とする
建物用途</t>
  </si>
  <si>
    <t>『ZEB』</t>
  </si>
  <si>
    <t>Nearly ZEB</t>
  </si>
  <si>
    <t>ZEB Ready</t>
  </si>
  <si>
    <t>ZEB Oriented</t>
  </si>
  <si>
    <t>評価手法</t>
  </si>
  <si>
    <t>百貨店等</t>
  </si>
  <si>
    <t>表③</t>
  </si>
  <si>
    <t>⇒表③の</t>
  </si>
  <si>
    <t>について入力してください。</t>
  </si>
  <si>
    <t>削減量
GJ/年
③=①-②</t>
  </si>
  <si>
    <t>再エネ有</t>
  </si>
  <si>
    <t>再エネ無</t>
  </si>
  <si>
    <t>-</t>
  </si>
  <si>
    <t>表④</t>
  </si>
  <si>
    <t>【諸注意】</t>
  </si>
  <si>
    <t>・</t>
  </si>
  <si>
    <t>【総合判定】</t>
  </si>
  <si>
    <t>【利用方法】</t>
  </si>
  <si>
    <t>①物件名欄に物件名を記入してください。</t>
  </si>
  <si>
    <t>③-1　１へ進んだ場合は、各用途の評価手法を選択し、標準入力法は表①、モデル建物法は表②へ進んでください。</t>
  </si>
  <si>
    <t>③-2　２へ進んだ場合は、ZEBを取得する建物用途及び部分ZEBの種別を選択し、表③でどの用途の計算を行うべきか確認した上で表③④へ進んでください。</t>
  </si>
  <si>
    <t>　　　　いずれかの表において、対象となる建築物に存在する建物用途を全て選択し、各用途ごとの計算結果より必要な情報を転記してください。</t>
  </si>
  <si>
    <t>　　　　表③では対象となる建物用途を選択し、当該用途について計算結果より必要な情報を転記してください。</t>
  </si>
  <si>
    <t>　　　　表④では建築物全体（非住宅部分全体）について、計算結果より必要な情報を転記してください。</t>
  </si>
  <si>
    <t>再エネ含み</t>
  </si>
  <si>
    <t>再エネ除き</t>
  </si>
  <si>
    <t>建物用途を対象とする各種ZEBについては、対象用途の床面積が10,000㎡以上であることが必要です。加えて、ZEB Orientedの場合は、</t>
  </si>
  <si>
    <t>対象用途内に未評価技術を採用することが必要です。</t>
  </si>
  <si>
    <t>表中の再エネ含みとは太陽光発電設備の総発電量を含んだ結果（全量売電は不可）をいい、再エネ除きとはこれを一切加味しない結果をいいます。</t>
  </si>
  <si>
    <t>なお、選択する評価手法は建物全体のBEI算定の評価手法と同一とする必要があります。</t>
  </si>
  <si>
    <t>複合建築物（非住宅部分全体）</t>
  </si>
  <si>
    <t>建築物全体（非住宅建築物の全体）</t>
  </si>
  <si>
    <t>建築物全体（非住宅建築物の全体）等の『ZEB』、Nearly ZEB、ZEB Readyの判定は別シートのZEB計算書を活用してください。</t>
  </si>
  <si>
    <t>建築物全体（非住宅建築物の全体）等のZEB Orientedの判定の際は建物用途ごとに評価手法を変えることはできません。</t>
  </si>
  <si>
    <t>建築物全体（非住宅建築物の全体）等のZEB Orientedについては、対象範囲の床面積が10,000㎡以上、かつ、未評価技術の採用が必要です。</t>
  </si>
  <si>
    <t>２．申請対象範囲が「建物用途」の場合</t>
  </si>
  <si>
    <t>１．申請対象範囲が「建築物全体（非住宅建築物の全体）」又は「複合建築物（非住宅部分全体）]の場合</t>
  </si>
  <si>
    <t>②申請対象範囲の選択を行い、１か２のどちらへ進むか確認して下さい。</t>
  </si>
  <si>
    <t>ZEB Oriented 及び 建物用途のZEB　計算書</t>
  </si>
  <si>
    <t>設計一次エネルギー消費量</t>
  </si>
  <si>
    <t>基準一次エネルギー消費量</t>
  </si>
  <si>
    <t>⇐正の数値で入力のこと
※マイナスは入力しない</t>
  </si>
  <si>
    <t>GJ/年</t>
  </si>
  <si>
    <t>エネルギー消費削減量</t>
  </si>
  <si>
    <t>％</t>
  </si>
  <si>
    <t>物件名</t>
  </si>
  <si>
    <t>空調設備</t>
  </si>
  <si>
    <t>換気設備</t>
  </si>
  <si>
    <t>照明設備</t>
  </si>
  <si>
    <t>給湯設備</t>
  </si>
  <si>
    <t>昇降機</t>
  </si>
  <si>
    <t>効率化設備</t>
  </si>
  <si>
    <t>発電量</t>
  </si>
  <si>
    <r>
      <t>※第１面の</t>
    </r>
    <r>
      <rPr>
        <u val="single"/>
        <sz val="11"/>
        <color indexed="10"/>
        <rFont val="ＭＳ Ｐゴシック"/>
        <family val="3"/>
      </rPr>
      <t>効率化設備の入力は不要</t>
    </r>
  </si>
  <si>
    <t>設計一次エネルギー消費量</t>
  </si>
  <si>
    <t>『ＺＥＢ』</t>
  </si>
  <si>
    <t>エネルギー削減率</t>
  </si>
  <si>
    <t>2．エネルギー削減率の計算結果及びＺＥB判定結果</t>
  </si>
  <si>
    <t>①</t>
  </si>
  <si>
    <t>②</t>
  </si>
  <si>
    <t>③</t>
  </si>
  <si>
    <t>④</t>
  </si>
  <si>
    <t>⑤＝①－④</t>
  </si>
  <si>
    <t>⑥＝②－⑤</t>
  </si>
  <si>
    <t>⑧＝②－⑦</t>
  </si>
  <si>
    <t>⑧÷②　×100</t>
  </si>
  <si>
    <t>⑥÷②　×100</t>
  </si>
  <si>
    <t>⑤</t>
  </si>
  <si>
    <t>⑥</t>
  </si>
  <si>
    <t>⑦</t>
  </si>
  <si>
    <t>⑧</t>
  </si>
  <si>
    <t>⑦＝①－④－③</t>
  </si>
  <si>
    <t>再生可能エネルギーを除いた
計算結果</t>
  </si>
  <si>
    <t>「効率化設備」、「その他」 を除いた合計</t>
  </si>
  <si>
    <r>
      <t>※1）グレー及びピンクの欄は自動で計算されますので、</t>
    </r>
    <r>
      <rPr>
        <u val="single"/>
        <sz val="10"/>
        <rFont val="ＭＳ Ｐゴシック"/>
        <family val="3"/>
      </rPr>
      <t>入力は不要</t>
    </r>
    <r>
      <rPr>
        <sz val="10"/>
        <rFont val="ＭＳ Ｐゴシック"/>
        <family val="3"/>
      </rPr>
      <t>です。</t>
    </r>
  </si>
  <si>
    <r>
      <t>※2）太陽光発電設備は</t>
    </r>
    <r>
      <rPr>
        <u val="single"/>
        <sz val="10"/>
        <rFont val="ＭＳ Ｐゴシック"/>
        <family val="3"/>
      </rPr>
      <t>全量売電を行う場合</t>
    </r>
    <r>
      <rPr>
        <sz val="10"/>
        <rFont val="ＭＳ Ｐゴシック"/>
        <family val="3"/>
      </rPr>
      <t>、ＺＥＢの評価に</t>
    </r>
    <r>
      <rPr>
        <u val="single"/>
        <sz val="10"/>
        <rFont val="ＭＳ Ｐゴシック"/>
        <family val="3"/>
      </rPr>
      <t>見込むことはできません</t>
    </r>
    <r>
      <rPr>
        <sz val="10"/>
        <rFont val="ＭＳ Ｐゴシック"/>
        <family val="3"/>
      </rPr>
      <t>。</t>
    </r>
  </si>
  <si>
    <t>※3）再生可能エネルギーを加えた計算結果の表示は、太陽光発電の発電量(再生可能エネルギー）の入力が必要です。</t>
  </si>
  <si>
    <r>
      <t>再生可能エネルギーを加えた
計算結果</t>
    </r>
    <r>
      <rPr>
        <vertAlign val="superscript"/>
        <sz val="10.5"/>
        <rFont val="ＭＳ Ｐゴシック"/>
        <family val="3"/>
      </rPr>
      <t>※3</t>
    </r>
  </si>
  <si>
    <t>▼第１面　「3.．PAL＊・一次エネルギー消費量計算結果」より転記</t>
  </si>
  <si>
    <t>▼第2面　「１．一次エネルギー消費量計算結果」より転記</t>
  </si>
  <si>
    <r>
      <t>１．エネルギー消費性能計算プログラム（非住宅版）算定結果の入力</t>
    </r>
    <r>
      <rPr>
        <vertAlign val="superscript"/>
        <sz val="12"/>
        <rFont val="ＭＳ Ｐゴシック"/>
        <family val="3"/>
      </rPr>
      <t>※1</t>
    </r>
  </si>
  <si>
    <t>申請の対象と
する範囲※1</t>
  </si>
  <si>
    <t>※1 以下「申請対象範囲」という</t>
  </si>
  <si>
    <t>ZEBの種別</t>
  </si>
  <si>
    <t>ZEB Oriented以外</t>
  </si>
  <si>
    <r>
      <t>２．申請対象範囲が「建物用途」の場合　</t>
    </r>
    <r>
      <rPr>
        <sz val="11"/>
        <color indexed="10"/>
        <rFont val="ＭＳ Ｐゴシック"/>
        <family val="3"/>
      </rPr>
      <t>※表③及び表④を入力</t>
    </r>
  </si>
  <si>
    <t>１．申請対象範囲が</t>
  </si>
  <si>
    <t>「建築物全体（非住宅建築物の全体）」又は「複合建築物（非住宅部分全体）]の場合</t>
  </si>
  <si>
    <t>建物用途の
ZEBの種別</t>
  </si>
  <si>
    <t>再エネ除きのBEI</t>
  </si>
  <si>
    <r>
      <rPr>
        <sz val="9"/>
        <color indexed="8"/>
        <rFont val="ＭＳ Ｐゴシック"/>
        <family val="3"/>
      </rPr>
      <t xml:space="preserve">建築物全体（非住宅建築物の全体）
複合建築物（非住宅部分全体）
</t>
    </r>
    <r>
      <rPr>
        <sz val="10"/>
        <color indexed="8"/>
        <rFont val="ＭＳ Ｐゴシック"/>
        <family val="3"/>
      </rPr>
      <t xml:space="preserve">判定結果
</t>
    </r>
    <r>
      <rPr>
        <sz val="10"/>
        <color indexed="10"/>
        <rFont val="ＭＳ Ｐゴシック"/>
        <family val="3"/>
      </rPr>
      <t>※建築物全体の計算結果を入力</t>
    </r>
  </si>
  <si>
    <t>標準</t>
  </si>
  <si>
    <t>モデル</t>
  </si>
  <si>
    <t>申請対象範囲</t>
  </si>
  <si>
    <r>
      <t>表①　</t>
    </r>
    <r>
      <rPr>
        <sz val="11"/>
        <color indexed="10"/>
        <rFont val="ＭＳ Ｐゴシック"/>
        <family val="3"/>
      </rPr>
      <t>※各用途の計算結果を入力。</t>
    </r>
    <r>
      <rPr>
        <b/>
        <sz val="11"/>
        <color indexed="10"/>
        <rFont val="ＭＳ Ｐゴシック"/>
        <family val="3"/>
      </rPr>
      <t>評価手法は建物全体と同一</t>
    </r>
    <r>
      <rPr>
        <sz val="11"/>
        <color indexed="10"/>
        <rFont val="ＭＳ Ｐゴシック"/>
        <family val="3"/>
      </rPr>
      <t>であること。</t>
    </r>
  </si>
  <si>
    <r>
      <t>表②　</t>
    </r>
    <r>
      <rPr>
        <sz val="11"/>
        <color indexed="10"/>
        <rFont val="ＭＳ Ｐゴシック"/>
        <family val="3"/>
      </rPr>
      <t>※各用途の計算結果を入力。</t>
    </r>
    <r>
      <rPr>
        <b/>
        <sz val="11"/>
        <color indexed="10"/>
        <rFont val="ＭＳ Ｐゴシック"/>
        <family val="3"/>
      </rPr>
      <t>評価手法は建物全体と同一</t>
    </r>
    <r>
      <rPr>
        <sz val="11"/>
        <color indexed="10"/>
        <rFont val="ＭＳ Ｐゴシック"/>
        <family val="3"/>
      </rPr>
      <t>であること。</t>
    </r>
  </si>
  <si>
    <t>面積</t>
  </si>
  <si>
    <t>未評価技術</t>
  </si>
  <si>
    <t>判定</t>
  </si>
  <si>
    <t>表3</t>
  </si>
  <si>
    <t>表4</t>
  </si>
  <si>
    <t>未評価</t>
  </si>
  <si>
    <t>「建築物全体（非住宅建築物の全体）」又は「複合建築物（非住宅部分全体）]の場合</t>
  </si>
  <si>
    <t>　本エクセル計算シートは、（一社）住宅性能評価・表示協会によるBELS評価業務方法書に基づく｢ZEBマーク｣の要件となる、削減率（再生可能エネルギーを除いた設計一次エネルギー消費量の基準一次エネルギー消費量からの削減率及び再生可能エネルギーを含めた設計一次エネルギー消費量の基準一次エネルギー消費量からの削減率）の算出を行なうために、作成したものです。</t>
  </si>
  <si>
    <t>本エクセル計算シートは、（一社）住宅性能評価・表示協会によるBELS評価業務方法書に基づく｢ZEBマーク｣の要件となる、削減率（再生可能エネルギーを除いた設計一次エネルギー消費量の基準一次エネルギー消費量からの削減率及び再生可能エネルギーを含めた設計一次エネルギー消費量の基準一次エネルギー消費量からの削減率）の算出を行なうために、作成したものです。</t>
  </si>
  <si>
    <r>
      <t>　　　　　　　　ＺＥＢ計算書　</t>
    </r>
    <r>
      <rPr>
        <sz val="11"/>
        <rFont val="ＭＳ Ｐゴシック"/>
        <family val="3"/>
      </rPr>
      <t>※標準入力法用</t>
    </r>
  </si>
  <si>
    <t>ERIホームページ　BELS技術情報　「ＢＥＬＳ評価におけるZEB表示の手引き」</t>
  </si>
  <si>
    <t>ZEBの計算方法や考え方は、下記を参照して下さい。</t>
  </si>
  <si>
    <t>標準入力法及びモデル建物法で使用可能です</t>
  </si>
  <si>
    <t>　　　　表③で選択した建物用途及び表④で判定欄がＯＫとなり、かつ2.のチェック内容に該当すればZEBを取得する建物用途について、選択した種類のZEBの表示が可能となります。</t>
  </si>
  <si>
    <t>　　　　選択した建物用途の全てで判定欄がＯＫとなり、かつ1.のチェック内容に該当する場合、ZEB Orientedの表示が可能となります。</t>
  </si>
  <si>
    <t>非住宅部分全体の延べ面積が10,000㎡以上　※2</t>
  </si>
  <si>
    <t>非住宅部分に未評価技術を採用　※2</t>
  </si>
  <si>
    <t>申請対象用途内に未評価技術を採用　※2</t>
  </si>
  <si>
    <t>※2　ZEB Oriented　の要件</t>
  </si>
  <si>
    <t>申請対象用途部分の延べ面積が10,000㎡以上　※3</t>
  </si>
  <si>
    <t>※3　全てのZEBのおいて申請対象範囲が「建物用途」の場合の要件</t>
  </si>
  <si>
    <t>コージェネなし・コージェネなしの計算タブを統一</t>
  </si>
  <si>
    <t>入力項目の文言を変更</t>
  </si>
  <si>
    <t>総合判定にチェック項目を追加し、最終判定の結果を表示</t>
  </si>
  <si>
    <t>1.に「ZEBの種類」のプルダウンを追加</t>
  </si>
  <si>
    <t>■ZEB計算書</t>
  </si>
  <si>
    <t>タブ「入力例」を追加</t>
  </si>
  <si>
    <t>表①のホテル等、病院等、百貨店等、飲食店等、集会所等の削減率の判定を修正</t>
  </si>
  <si>
    <t>Ver.1.1</t>
  </si>
  <si>
    <t>Ver.1.2</t>
  </si>
  <si>
    <t>各所入力の注意事項を追加</t>
  </si>
  <si>
    <t>■ZEB Orieted及び部分ZEB計算書</t>
  </si>
  <si>
    <r>
      <t>※※『ZEB』に適合の場合、Nearly ZEBは不適合となります。(Nealy ZEB 再エネ加え削減率: 75％以上100％</t>
    </r>
    <r>
      <rPr>
        <b/>
        <sz val="10"/>
        <rFont val="ＭＳ Ｐゴシック"/>
        <family val="3"/>
      </rPr>
      <t>未満</t>
    </r>
    <r>
      <rPr>
        <sz val="10"/>
        <rFont val="ＭＳ Ｐゴシック"/>
        <family val="3"/>
      </rPr>
      <t>)</t>
    </r>
  </si>
  <si>
    <t>※※『ZEB』に適合の場合、Nearly ZEBは不適合となります。(Nealy ZEB 再エネ加え削減率: 75％以上100％未満)</t>
  </si>
  <si>
    <t>Ver.2.0</t>
  </si>
  <si>
    <t>Ver.2.0.1</t>
  </si>
  <si>
    <t>表外に注意事項※※を追加</t>
  </si>
  <si>
    <t>BEIm
（同一用途のモデルは複数用途集計した結果）</t>
  </si>
  <si>
    <t>Ver.1.2.1</t>
  </si>
  <si>
    <t>表③のハッチングの制御の不具合を修正</t>
  </si>
  <si>
    <t>講堂</t>
  </si>
  <si>
    <t>Ver.1.2.2</t>
  </si>
  <si>
    <t>講堂モデル　用途：集会所→学校等</t>
  </si>
  <si>
    <t>Ver.1.2.2 日本ERI株式会社　202210</t>
  </si>
  <si>
    <r>
      <t>基準一次エネ</t>
    </r>
    <r>
      <rPr>
        <sz val="10"/>
        <color indexed="8"/>
        <rFont val="ＭＳ Ｐゴシック"/>
        <family val="3"/>
      </rPr>
      <t>（その他除き）</t>
    </r>
    <r>
      <rPr>
        <sz val="11"/>
        <color theme="1"/>
        <rFont val="Calibri"/>
        <family val="3"/>
      </rPr>
      <t xml:space="preserve">
</t>
    </r>
    <r>
      <rPr>
        <sz val="9"/>
        <color indexed="8"/>
        <rFont val="ＭＳ Ｐゴシック"/>
        <family val="3"/>
      </rPr>
      <t>GJ/年…①</t>
    </r>
  </si>
  <si>
    <t>基準一次エネ
(その他除き）
GJ/年…①</t>
  </si>
  <si>
    <t>設計一次エネ
（その他除き）
GJ/年…②</t>
  </si>
  <si>
    <r>
      <rPr>
        <sz val="10"/>
        <color indexed="8"/>
        <rFont val="ＭＳ Ｐゴシック"/>
        <family val="3"/>
      </rPr>
      <t>再エネ除き
設計一次エネ
（その他除き</t>
    </r>
    <r>
      <rPr>
        <sz val="11"/>
        <color theme="1"/>
        <rFont val="Calibri"/>
        <family val="3"/>
      </rPr>
      <t xml:space="preserve">）
</t>
    </r>
    <r>
      <rPr>
        <sz val="9"/>
        <color indexed="8"/>
        <rFont val="ＭＳ Ｐゴシック"/>
        <family val="3"/>
      </rPr>
      <t>GJ/年…②</t>
    </r>
  </si>
  <si>
    <r>
      <rPr>
        <sz val="10"/>
        <color indexed="8"/>
        <rFont val="ＭＳ Ｐゴシック"/>
        <family val="3"/>
      </rPr>
      <t>再エネ除きのBＥＩｍ
又は誘導BEIｍ</t>
    </r>
    <r>
      <rPr>
        <sz val="11"/>
        <color theme="1"/>
        <rFont val="Calibri"/>
        <family val="3"/>
      </rPr>
      <t xml:space="preserve">
</t>
    </r>
    <r>
      <rPr>
        <sz val="8"/>
        <color indexed="8"/>
        <rFont val="ＭＳ Ｐゴシック"/>
        <family val="3"/>
      </rPr>
      <t>（同一用途のモデルは複数用途集計した結果）</t>
    </r>
  </si>
  <si>
    <t>基準一次エネ
(その他除き)
GJ/年…①</t>
  </si>
  <si>
    <r>
      <t xml:space="preserve">再エネ除きの
設計一次エネ
</t>
    </r>
    <r>
      <rPr>
        <sz val="8"/>
        <color indexed="8"/>
        <rFont val="ＭＳ Ｐゴシック"/>
        <family val="3"/>
      </rPr>
      <t>（その他除き）</t>
    </r>
    <r>
      <rPr>
        <sz val="9"/>
        <color indexed="8"/>
        <rFont val="ＭＳ Ｐゴシック"/>
        <family val="3"/>
      </rPr>
      <t xml:space="preserve">
GJ/年…②</t>
    </r>
  </si>
  <si>
    <t>WEBプログラムVer.3.3に対応した入力例を追加</t>
  </si>
  <si>
    <t>Ver.2.02</t>
  </si>
  <si>
    <t>Ver.2.0.2　日本ERI株式会社　202210</t>
  </si>
  <si>
    <r>
      <t>太陽光発電（PV）</t>
    </r>
    <r>
      <rPr>
        <vertAlign val="superscript"/>
        <sz val="11"/>
        <rFont val="ＭＳ Ｐゴシック"/>
        <family val="3"/>
      </rPr>
      <t>※2</t>
    </r>
  </si>
  <si>
    <t>コージェネレーション設備（CGS）</t>
  </si>
  <si>
    <t>Ver.2.0.2　日本ERI株式会社　202210</t>
  </si>
  <si>
    <t>ＺＥＢ計算書</t>
  </si>
  <si>
    <t>※標準入力法用　モデル建物法は設計内容説明書による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</si>
</sst>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0.0_ "/>
    <numFmt numFmtId="178" formatCode="0.00_ "/>
    <numFmt numFmtId="179" formatCode="0.00_);[Red]\(0.00\)"/>
    <numFmt numFmtId="180" formatCode="0.000_ "/>
    <numFmt numFmtId="181" formatCode="[$-411]ggge&quot;年&quot;m&quot;月&quot;d&quot;日&quot;;@"/>
    <numFmt numFmtId="182" formatCode="0&quot;枚&quot;"/>
    <numFmt numFmtId="183" formatCode="0.0&quot;ｗ&quot;"/>
    <numFmt numFmtId="184" formatCode="#,##0\ &quot;円&quot;"/>
    <numFmt numFmtId="185" formatCode="#,##0,\ &quot;千円&quot;"/>
    <numFmt numFmtId="186" formatCode="#,##0_ ;[Red]\-#,##0\ "/>
    <numFmt numFmtId="187" formatCode="#,##0_ "/>
    <numFmt numFmtId="188" formatCode="#,##0.00_ "/>
    <numFmt numFmtId="189" formatCode="#,##0_);[Red]\(#,##0\)"/>
    <numFmt numFmtId="190" formatCode="#,##0.0_ "/>
    <numFmt numFmtId="191" formatCode="#,##0,\ &quot;千円)&quot;"/>
    <numFmt numFmtId="192" formatCode="##.00&quot;kw&quot;"/>
    <numFmt numFmtId="193" formatCode="##.0&quot;度&quot;"/>
    <numFmt numFmtId="194" formatCode="#,##0.00_);[Red]\(#,##0.00\)"/>
    <numFmt numFmtId="195" formatCode="#,##0.000_ "/>
    <numFmt numFmtId="196" formatCode="#,##0.0;[Red]\-#,##0.0"/>
    <numFmt numFmtId="197" formatCode="yyyy&quot;年&quot;m&quot;月&quot;d&quot;日&quot;;@"/>
    <numFmt numFmtId="198" formatCode="0.00_ &quot;㎡&quot;"/>
    <numFmt numFmtId="199" formatCode="#;\-#;&quot;&quot;;@"/>
    <numFmt numFmtId="200" formatCode="0.00_ ;[Red]\-0.00\ "/>
    <numFmt numFmtId="201" formatCode="0.0_ ;[Red]\-0.0\ "/>
    <numFmt numFmtId="202" formatCode="0.0_);[Red]\(0.0\)"/>
    <numFmt numFmtId="203" formatCode="0_ ;[Red]\-0\ "/>
    <numFmt numFmtId="204" formatCode="0_ "/>
    <numFmt numFmtId="205" formatCode="[$]ggge&quot;年&quot;m&quot;月&quot;d&quot;日&quot;;@"/>
    <numFmt numFmtId="206" formatCode="[$-411]gge&quot;年&quot;m&quot;月&quot;d&quot;日&quot;;@"/>
    <numFmt numFmtId="207" formatCode="[$]gge&quot;年&quot;m&quot;月&quot;d&quot;日&quot;;@"/>
    <numFmt numFmtId="208" formatCode="#,##0.0_);[Red]\(#,##0.0\)"/>
    <numFmt numFmtId="209" formatCode="#,##0.0_ ;[Red]\-#,##0.0\ "/>
    <numFmt numFmtId="210" formatCode="#,##0.00_ ;[Red]\-#,##0.00\ "/>
    <numFmt numFmtId="211" formatCode="&quot;Yes&quot;;&quot;Yes&quot;;&quot;No&quot;"/>
    <numFmt numFmtId="212" formatCode="&quot;True&quot;;&quot;True&quot;;&quot;False&quot;"/>
    <numFmt numFmtId="213" formatCode="&quot;On&quot;;&quot;On&quot;;&quot;Off&quot;"/>
    <numFmt numFmtId="214" formatCode="[$€-2]\ #,##0.00_);[Red]\([$€-2]\ #,##0.00\)"/>
    <numFmt numFmtId="215" formatCode="[$]ggge&quot;年&quot;m&quot;月&quot;d&quot;日&quot;;@"/>
    <numFmt numFmtId="216" formatCode="[$]gge&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4"/>
      <name val="ＭＳ Ｐゴシック"/>
      <family val="3"/>
    </font>
    <font>
      <sz val="12"/>
      <name val="ＭＳ Ｐゴシック"/>
      <family val="3"/>
    </font>
    <font>
      <sz val="10"/>
      <name val="ＭＳ Ｐゴシック"/>
      <family val="3"/>
    </font>
    <font>
      <sz val="10.5"/>
      <name val="ＭＳ Ｐゴシック"/>
      <family val="3"/>
    </font>
    <font>
      <b/>
      <sz val="11"/>
      <name val="ＭＳ Ｐゴシック"/>
      <family val="3"/>
    </font>
    <font>
      <sz val="12"/>
      <name val="Arial"/>
      <family val="2"/>
    </font>
    <font>
      <b/>
      <sz val="12"/>
      <name val="Arial"/>
      <family val="2"/>
    </font>
    <font>
      <b/>
      <u val="single"/>
      <sz val="11"/>
      <name val="ＭＳ Ｐゴシック"/>
      <family val="3"/>
    </font>
    <font>
      <sz val="8"/>
      <color indexed="8"/>
      <name val="ＭＳ Ｐゴシック"/>
      <family val="3"/>
    </font>
    <font>
      <sz val="9"/>
      <color indexed="8"/>
      <name val="ＭＳ Ｐゴシック"/>
      <family val="3"/>
    </font>
    <font>
      <u val="single"/>
      <sz val="11"/>
      <color indexed="10"/>
      <name val="ＭＳ Ｐゴシック"/>
      <family val="3"/>
    </font>
    <font>
      <b/>
      <sz val="10.5"/>
      <name val="ＭＳ Ｐゴシック"/>
      <family val="3"/>
    </font>
    <font>
      <vertAlign val="superscript"/>
      <sz val="11"/>
      <name val="ＭＳ Ｐゴシック"/>
      <family val="3"/>
    </font>
    <font>
      <vertAlign val="superscript"/>
      <sz val="10.5"/>
      <name val="ＭＳ Ｐゴシック"/>
      <family val="3"/>
    </font>
    <font>
      <vertAlign val="superscript"/>
      <sz val="12"/>
      <name val="ＭＳ Ｐゴシック"/>
      <family val="3"/>
    </font>
    <font>
      <u val="single"/>
      <sz val="10"/>
      <name val="ＭＳ Ｐゴシック"/>
      <family val="3"/>
    </font>
    <font>
      <sz val="11"/>
      <color indexed="10"/>
      <name val="ＭＳ Ｐゴシック"/>
      <family val="3"/>
    </font>
    <font>
      <sz val="10"/>
      <color indexed="8"/>
      <name val="ＭＳ Ｐゴシック"/>
      <family val="3"/>
    </font>
    <font>
      <sz val="10"/>
      <color indexed="10"/>
      <name val="ＭＳ Ｐゴシック"/>
      <family val="3"/>
    </font>
    <font>
      <sz val="9"/>
      <name val="MS P ゴシック"/>
      <family val="3"/>
    </font>
    <font>
      <b/>
      <sz val="9"/>
      <name val="MS P ゴシック"/>
      <family val="3"/>
    </font>
    <font>
      <b/>
      <sz val="11"/>
      <color indexed="10"/>
      <name val="ＭＳ Ｐゴシック"/>
      <family val="3"/>
    </font>
    <font>
      <b/>
      <sz val="10"/>
      <name val="MS P ゴシック"/>
      <family val="3"/>
    </font>
    <font>
      <b/>
      <sz val="10"/>
      <name val="ＭＳ Ｐゴシック"/>
      <family val="3"/>
    </font>
    <font>
      <b/>
      <sz val="9"/>
      <color indexed="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2"/>
      <name val="Arial"/>
      <family val="2"/>
    </font>
    <font>
      <b/>
      <sz val="14"/>
      <color indexed="8"/>
      <name val="ＭＳ Ｐゴシック"/>
      <family val="3"/>
    </font>
    <font>
      <sz val="8"/>
      <color indexed="10"/>
      <name val="ＭＳ Ｐゴシック"/>
      <family val="3"/>
    </font>
    <font>
      <u val="single"/>
      <sz val="10"/>
      <color indexed="12"/>
      <name val="ＭＳ Ｐゴシック"/>
      <family val="3"/>
    </font>
    <font>
      <b/>
      <sz val="18"/>
      <color indexed="8"/>
      <name val="ＭＳ Ｐゴシック"/>
      <family val="3"/>
    </font>
    <font>
      <b/>
      <sz val="16"/>
      <color indexed="10"/>
      <name val="ＭＳ Ｐゴシック"/>
      <family val="3"/>
    </font>
    <font>
      <b/>
      <sz val="14"/>
      <color indexed="10"/>
      <name val="ＭＳ Ｐゴシック"/>
      <family val="3"/>
    </font>
    <font>
      <b/>
      <sz val="10"/>
      <color indexed="8"/>
      <name val="ＭＳ Ｐゴシック"/>
      <family val="3"/>
    </font>
    <font>
      <b/>
      <sz val="11"/>
      <color indexed="8"/>
      <name val="Calibri"/>
      <family val="2"/>
    </font>
    <font>
      <sz val="18"/>
      <color indexed="8"/>
      <name val="Meiryo UI"/>
      <family val="3"/>
    </font>
    <font>
      <b/>
      <sz val="12"/>
      <color indexed="10"/>
      <name val="ＭＳ Ｐゴシック"/>
      <family val="3"/>
    </font>
    <font>
      <b/>
      <sz val="12"/>
      <color indexed="10"/>
      <name val="Calibri"/>
      <family val="2"/>
    </font>
    <font>
      <b/>
      <sz val="16"/>
      <color indexed="8"/>
      <name val="ＭＳ Ｐゴシック"/>
      <family val="3"/>
    </font>
    <font>
      <b/>
      <sz val="16"/>
      <color indexed="8"/>
      <name val="Calibri"/>
      <family val="2"/>
    </font>
    <font>
      <b/>
      <u val="single"/>
      <sz val="16"/>
      <color indexed="12"/>
      <name val="ＭＳ Ｐゴシック"/>
      <family val="3"/>
    </font>
    <font>
      <b/>
      <u val="single"/>
      <sz val="16"/>
      <color indexed="12"/>
      <name val="Calibri"/>
      <family val="2"/>
    </font>
    <font>
      <b/>
      <sz val="16"/>
      <color indexed="12"/>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rgb="FF0000FF"/>
      <name val="Arial"/>
      <family val="2"/>
    </font>
    <font>
      <b/>
      <sz val="14"/>
      <color theme="1"/>
      <name val="Calibri"/>
      <family val="3"/>
    </font>
    <font>
      <sz val="9"/>
      <color theme="1"/>
      <name val="Calibri"/>
      <family val="3"/>
    </font>
    <font>
      <sz val="10"/>
      <color theme="1"/>
      <name val="Calibri"/>
      <family val="3"/>
    </font>
    <font>
      <sz val="8"/>
      <color rgb="FFFF0000"/>
      <name val="Calibri"/>
      <family val="3"/>
    </font>
    <font>
      <sz val="10"/>
      <color rgb="FFFF0000"/>
      <name val="Calibri"/>
      <family val="3"/>
    </font>
    <font>
      <sz val="11"/>
      <color rgb="FFFF0000"/>
      <name val="ＭＳ Ｐゴシック"/>
      <family val="3"/>
    </font>
    <font>
      <u val="single"/>
      <sz val="10"/>
      <color theme="10"/>
      <name val="Calibri"/>
      <family val="3"/>
    </font>
    <font>
      <b/>
      <sz val="18"/>
      <color theme="1"/>
      <name val="Calibri"/>
      <family val="3"/>
    </font>
    <font>
      <b/>
      <sz val="10"/>
      <color theme="1"/>
      <name val="Calibri"/>
      <family val="3"/>
    </font>
    <font>
      <sz val="8"/>
      <color theme="1"/>
      <name val="Calibri"/>
      <family val="3"/>
    </font>
    <font>
      <b/>
      <sz val="11"/>
      <color rgb="FFFF0000"/>
      <name val="Calibri"/>
      <family val="3"/>
    </font>
    <font>
      <b/>
      <sz val="14"/>
      <color rgb="FFFF0000"/>
      <name val="Calibri"/>
      <family val="3"/>
    </font>
    <font>
      <b/>
      <sz val="16"/>
      <color rgb="FFFF0000"/>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99CC"/>
        <bgColor indexed="64"/>
      </patternFill>
    </fill>
    <fill>
      <patternFill patternType="solid">
        <fgColor theme="0" tint="-0.24993999302387238"/>
        <bgColor indexed="64"/>
      </patternFill>
    </fill>
    <fill>
      <patternFill patternType="solid">
        <fgColor theme="9" tint="0.5999600291252136"/>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dotted"/>
    </border>
    <border>
      <left/>
      <right style="medium"/>
      <top style="medium"/>
      <bottom style="dotted"/>
    </border>
    <border>
      <left/>
      <right/>
      <top style="thin"/>
      <bottom/>
    </border>
    <border>
      <left/>
      <right style="medium"/>
      <top style="thin"/>
      <bottom/>
    </border>
    <border>
      <left>
        <color indexed="63"/>
      </left>
      <right>
        <color indexed="63"/>
      </right>
      <top style="thin"/>
      <bottom style="thin"/>
    </border>
    <border>
      <left style="medium"/>
      <right/>
      <top style="thin"/>
      <bottom/>
    </border>
    <border>
      <left style="medium"/>
      <right/>
      <top style="thin"/>
      <bottom style="thin"/>
    </border>
    <border>
      <left>
        <color indexed="63"/>
      </left>
      <right style="medium"/>
      <top style="thin"/>
      <bottom style="thin"/>
    </border>
    <border>
      <left/>
      <right/>
      <top style="dotted"/>
      <bottom style="dotted"/>
    </border>
    <border>
      <left/>
      <right style="medium"/>
      <top style="dotted"/>
      <bottom style="dotted"/>
    </border>
    <border>
      <left/>
      <right/>
      <top style="dotted"/>
      <bottom style="medium"/>
    </border>
    <border>
      <left/>
      <right style="medium"/>
      <top style="dotted"/>
      <bottom style="medium"/>
    </border>
    <border>
      <left>
        <color indexed="63"/>
      </left>
      <right>
        <color indexed="63"/>
      </right>
      <top style="dotted"/>
      <bottom>
        <color indexed="63"/>
      </bottom>
    </border>
    <border>
      <left/>
      <right style="medium"/>
      <top style="dotted"/>
      <bottom>
        <color indexed="63"/>
      </bottom>
    </border>
    <border>
      <left/>
      <right/>
      <top style="thin"/>
      <bottom style="dotted"/>
    </border>
    <border>
      <left/>
      <right style="medium"/>
      <top style="thin"/>
      <bottom style="dotted"/>
    </border>
    <border>
      <left/>
      <right/>
      <top>
        <color indexed="63"/>
      </top>
      <bottom style="dotted"/>
    </border>
    <border>
      <left/>
      <right style="medium"/>
      <top>
        <color indexed="63"/>
      </top>
      <bottom style="dotted"/>
    </border>
    <border>
      <left style="thin"/>
      <right>
        <color indexed="63"/>
      </right>
      <top style="thin"/>
      <bottom style="thin"/>
    </border>
    <border>
      <left style="thin"/>
      <right/>
      <top style="thin"/>
      <bottom style="dotted"/>
    </border>
    <border>
      <left style="thin"/>
      <right/>
      <top style="dotted"/>
      <bottom style="dotted"/>
    </border>
    <border>
      <left style="thin"/>
      <right/>
      <top style="medium"/>
      <bottom style="dotted"/>
    </border>
    <border>
      <left style="thin"/>
      <right/>
      <top>
        <color indexed="63"/>
      </top>
      <bottom style="dotted"/>
    </border>
    <border>
      <left style="thin"/>
      <right/>
      <top style="dotted"/>
      <bottom>
        <color indexed="63"/>
      </bottom>
    </border>
    <border>
      <left style="thin"/>
      <right/>
      <top style="dotted"/>
      <bottom style="medium"/>
    </border>
    <border>
      <left style="thin"/>
      <right style="thin"/>
      <top style="thin"/>
      <bottom style="thin"/>
    </border>
    <border>
      <left/>
      <right style="thin"/>
      <top/>
      <bottom/>
    </border>
    <border>
      <left style="thin"/>
      <right style="thin"/>
      <top/>
      <bottom/>
    </border>
    <border>
      <left style="thin"/>
      <right/>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style="thin"/>
      <right style="medium"/>
      <top style="thin"/>
      <bottom style="thin"/>
    </border>
    <border>
      <left style="medium"/>
      <right/>
      <top style="thin"/>
      <bottom style="dotted"/>
    </border>
    <border>
      <left/>
      <right style="thin"/>
      <top style="thin"/>
      <bottom style="dotted"/>
    </border>
    <border>
      <left/>
      <right style="hair"/>
      <top style="thin"/>
      <bottom style="dotted"/>
    </border>
    <border>
      <left style="hair"/>
      <right/>
      <top style="thin"/>
      <bottom style="dotted"/>
    </border>
    <border>
      <left style="medium"/>
      <right/>
      <top style="dotted"/>
      <bottom style="dotted"/>
    </border>
    <border>
      <left/>
      <right style="thin"/>
      <top style="dotted"/>
      <bottom style="dotted"/>
    </border>
    <border>
      <left/>
      <right style="hair"/>
      <top style="dotted"/>
      <bottom style="dotted"/>
    </border>
    <border>
      <left style="hair"/>
      <right/>
      <top style="dotted"/>
      <bottom style="dotted"/>
    </border>
    <border>
      <left style="medium"/>
      <right/>
      <top style="dotted"/>
      <bottom style="thin"/>
    </border>
    <border>
      <left/>
      <right/>
      <top style="dotted"/>
      <bottom style="thin"/>
    </border>
    <border>
      <left/>
      <right style="medium"/>
      <top style="dotted"/>
      <bottom style="thin"/>
    </border>
    <border>
      <left style="hair"/>
      <right>
        <color indexed="63"/>
      </right>
      <top style="thin"/>
      <bottom style="thin"/>
    </border>
    <border>
      <left/>
      <right style="hair"/>
      <top style="thin"/>
      <bottom style="thin"/>
    </border>
    <border>
      <left>
        <color indexed="63"/>
      </left>
      <right style="thin"/>
      <top style="thin"/>
      <bottom style="thin"/>
    </border>
    <border>
      <left style="medium"/>
      <right/>
      <top>
        <color indexed="63"/>
      </top>
      <bottom style="thin"/>
    </border>
    <border>
      <left>
        <color indexed="63"/>
      </left>
      <right>
        <color indexed="63"/>
      </right>
      <top>
        <color indexed="63"/>
      </top>
      <bottom style="thin"/>
    </border>
    <border>
      <left/>
      <right style="medium"/>
      <top>
        <color indexed="63"/>
      </top>
      <bottom style="thin"/>
    </border>
    <border>
      <left/>
      <right style="thin"/>
      <top style="thin"/>
      <bottom/>
    </border>
    <border>
      <left style="medium"/>
      <right/>
      <top/>
      <bottom style="medium"/>
    </border>
    <border>
      <left/>
      <right style="thin"/>
      <top/>
      <bottom style="medium"/>
    </border>
    <border>
      <left style="thin"/>
      <right>
        <color indexed="63"/>
      </right>
      <top style="thin"/>
      <bottom>
        <color indexed="63"/>
      </bottom>
    </border>
    <border>
      <left/>
      <right style="medium"/>
      <top>
        <color indexed="63"/>
      </top>
      <bottom style="medium"/>
    </border>
    <border>
      <left/>
      <right style="thin"/>
      <top style="dotted"/>
      <bottom style="medium"/>
    </border>
    <border>
      <left style="hair"/>
      <right/>
      <top style="dotted"/>
      <bottom style="medium"/>
    </border>
    <border>
      <left/>
      <right style="hair"/>
      <top style="dotted"/>
      <bottom style="medium"/>
    </border>
    <border>
      <left style="medium"/>
      <right>
        <color indexed="63"/>
      </right>
      <top style="medium"/>
      <bottom>
        <color indexed="63"/>
      </bottom>
    </border>
    <border>
      <left/>
      <right/>
      <top style="medium"/>
      <bottom/>
    </border>
    <border>
      <left/>
      <right style="thin"/>
      <top style="medium"/>
      <bottom/>
    </border>
    <border>
      <left style="medium"/>
      <right/>
      <top/>
      <bottom/>
    </border>
    <border>
      <left/>
      <right style="thin"/>
      <top style="medium"/>
      <bottom style="dotted"/>
    </border>
    <border>
      <left style="hair"/>
      <right/>
      <top style="medium"/>
      <bottom style="dotted"/>
    </border>
    <border>
      <left>
        <color indexed="63"/>
      </left>
      <right style="hair"/>
      <top style="medium"/>
      <bottom style="dotted"/>
    </border>
    <border>
      <left style="thin"/>
      <right/>
      <top style="dotted"/>
      <bottom style="thin"/>
    </border>
    <border>
      <left/>
      <right style="thin"/>
      <top style="dotted"/>
      <bottom style="thin"/>
    </border>
    <border>
      <left/>
      <right style="hair"/>
      <top style="dotted"/>
      <bottom style="thin"/>
    </border>
    <border>
      <left style="hair"/>
      <right/>
      <top style="dotted"/>
      <bottom style="thin"/>
    </border>
    <border>
      <left/>
      <right style="thin"/>
      <top>
        <color indexed="63"/>
      </top>
      <bottom style="dotted"/>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color indexed="63"/>
      </top>
      <bottom style="thin"/>
    </border>
    <border>
      <left>
        <color indexed="63"/>
      </left>
      <right style="thin"/>
      <top>
        <color indexed="63"/>
      </top>
      <bottom style="thin"/>
    </border>
    <border>
      <left/>
      <right style="hair"/>
      <top style="thin"/>
      <bottom/>
    </border>
    <border>
      <left/>
      <right style="hair"/>
      <top/>
      <bottom style="thin"/>
    </border>
    <border>
      <left style="hair"/>
      <right>
        <color indexed="63"/>
      </right>
      <top style="thin"/>
      <bottom>
        <color indexed="63"/>
      </bottom>
    </border>
    <border>
      <left style="hair"/>
      <right>
        <color indexed="63"/>
      </right>
      <top>
        <color indexed="63"/>
      </top>
      <bottom style="thin"/>
    </border>
    <border>
      <left/>
      <right style="medium"/>
      <top/>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right style="hair"/>
      <top/>
      <bottom/>
    </border>
    <border>
      <left style="hair"/>
      <right>
        <color indexed="63"/>
      </right>
      <top>
        <color indexed="63"/>
      </top>
      <bottom>
        <color indexed="63"/>
      </bottom>
    </border>
    <border>
      <left>
        <color indexed="63"/>
      </left>
      <right style="thin"/>
      <top style="hair"/>
      <bottom style="hair"/>
    </border>
    <border>
      <left style="thin"/>
      <right style="thin"/>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medium"/>
      <bottom>
        <color indexed="63"/>
      </bottom>
    </border>
    <border>
      <left/>
      <right style="medium"/>
      <top style="medium"/>
      <bottom/>
    </border>
    <border>
      <left style="thin"/>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style="medium"/>
      <top>
        <color indexed="63"/>
      </top>
      <bottom style="thin"/>
    </border>
    <border>
      <left>
        <color indexed="63"/>
      </left>
      <right style="medium"/>
      <top style="double"/>
      <bottom>
        <color indexed="63"/>
      </bottom>
    </border>
    <border>
      <left style="thin"/>
      <right style="thin"/>
      <top style="thin"/>
      <bottom style="hair"/>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hair"/>
      <top>
        <color indexed="63"/>
      </top>
      <bottom style="medium"/>
    </border>
    <border>
      <left style="hair"/>
      <right>
        <color indexed="63"/>
      </right>
      <top>
        <color indexed="63"/>
      </top>
      <bottom style="medium"/>
    </border>
    <border>
      <left>
        <color indexed="63"/>
      </left>
      <right style="thin"/>
      <top style="hair"/>
      <bottom>
        <color indexed="63"/>
      </bottom>
    </border>
    <border>
      <left style="thin"/>
      <right style="thin"/>
      <top style="hair"/>
      <bottom>
        <color indexed="63"/>
      </bottom>
    </border>
    <border>
      <left style="hair"/>
      <right style="hair"/>
      <top style="double"/>
      <bottom style="thin"/>
    </border>
    <border>
      <left style="hair"/>
      <right style="thin"/>
      <top style="double"/>
      <bottom style="thin"/>
    </border>
    <border>
      <left style="hair"/>
      <right style="hair"/>
      <top style="thin"/>
      <bottom style="thin"/>
    </border>
    <border>
      <left style="hair"/>
      <right style="thin"/>
      <top style="thin"/>
      <bottom style="thin"/>
    </border>
    <border>
      <left style="thin"/>
      <right>
        <color indexed="63"/>
      </right>
      <top style="double"/>
      <bottom style="thin"/>
    </border>
    <border>
      <left>
        <color indexed="63"/>
      </left>
      <right style="medium"/>
      <top style="double"/>
      <bottom style="thin"/>
    </border>
    <border>
      <left style="thin"/>
      <right style="hair"/>
      <top>
        <color indexed="63"/>
      </top>
      <bottom style="thin"/>
    </border>
    <border>
      <left style="hair"/>
      <right style="hair"/>
      <top>
        <color indexed="63"/>
      </top>
      <bottom style="thin"/>
    </border>
    <border>
      <left style="thin"/>
      <right style="hair"/>
      <top style="thin"/>
      <bottom style="thin"/>
    </border>
    <border>
      <left style="thin"/>
      <right style="hair"/>
      <top style="thin"/>
      <bottom style="double"/>
    </border>
    <border>
      <left style="hair"/>
      <right style="hair"/>
      <top style="thin"/>
      <bottom style="double"/>
    </border>
    <border>
      <left style="hair"/>
      <right style="thin"/>
      <top>
        <color indexed="63"/>
      </top>
      <bottom style="thin"/>
    </border>
    <border>
      <left style="thin"/>
      <right style="thin"/>
      <top style="thin"/>
      <bottom/>
    </border>
    <border>
      <left style="hair"/>
      <right style="thin"/>
      <top style="thin"/>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661">
    <xf numFmtId="0" fontId="0" fillId="0" borderId="0" xfId="0" applyFont="1" applyAlignment="1">
      <alignment vertical="center"/>
    </xf>
    <xf numFmtId="38" fontId="3" fillId="0" borderId="0" xfId="54" applyFont="1" applyFill="1" applyBorder="1" applyAlignment="1" applyProtection="1">
      <alignment vertical="center"/>
      <protection/>
    </xf>
    <xf numFmtId="38" fontId="3" fillId="0" borderId="10" xfId="54" applyFont="1" applyFill="1" applyBorder="1" applyAlignment="1" applyProtection="1">
      <alignment vertical="center"/>
      <protection/>
    </xf>
    <xf numFmtId="196" fontId="11" fillId="33" borderId="0" xfId="54" applyNumberFormat="1" applyFont="1" applyFill="1" applyBorder="1" applyAlignment="1" applyProtection="1">
      <alignment vertical="center"/>
      <protection/>
    </xf>
    <xf numFmtId="196" fontId="11" fillId="33" borderId="0" xfId="54" applyNumberFormat="1" applyFont="1" applyFill="1" applyBorder="1" applyAlignment="1" applyProtection="1">
      <alignment horizontal="center" vertical="center"/>
      <protection/>
    </xf>
    <xf numFmtId="0" fontId="3" fillId="0" borderId="0" xfId="67" applyProtection="1">
      <alignment vertical="center"/>
      <protection hidden="1"/>
    </xf>
    <xf numFmtId="0" fontId="3" fillId="0" borderId="0" xfId="67" applyAlignment="1" applyProtection="1">
      <alignment vertical="center" wrapText="1"/>
      <protection hidden="1"/>
    </xf>
    <xf numFmtId="0" fontId="3" fillId="34" borderId="0" xfId="67" applyFill="1" applyProtection="1">
      <alignment vertical="center"/>
      <protection hidden="1"/>
    </xf>
    <xf numFmtId="3" fontId="82" fillId="0" borderId="0" xfId="54" applyNumberFormat="1" applyFont="1" applyFill="1" applyBorder="1" applyAlignment="1" applyProtection="1">
      <alignment vertical="center"/>
      <protection/>
    </xf>
    <xf numFmtId="0" fontId="0" fillId="0" borderId="0" xfId="0" applyFill="1" applyBorder="1" applyAlignment="1">
      <alignment horizontal="center" vertical="center"/>
    </xf>
    <xf numFmtId="0" fontId="0" fillId="35" borderId="0" xfId="0" applyFill="1" applyAlignment="1">
      <alignment vertical="center"/>
    </xf>
    <xf numFmtId="0" fontId="0" fillId="0" borderId="0" xfId="0" applyFill="1" applyAlignment="1">
      <alignment vertical="center"/>
    </xf>
    <xf numFmtId="0" fontId="76" fillId="0" borderId="0" xfId="0" applyFont="1" applyAlignment="1">
      <alignment vertical="center"/>
    </xf>
    <xf numFmtId="0" fontId="83" fillId="0" borderId="0" xfId="0" applyFont="1" applyAlignment="1">
      <alignment horizontal="center" vertical="center"/>
    </xf>
    <xf numFmtId="0" fontId="84" fillId="0" borderId="0" xfId="0" applyFont="1" applyBorder="1" applyAlignment="1">
      <alignment horizontal="center" vertical="center" wrapText="1"/>
    </xf>
    <xf numFmtId="0" fontId="84" fillId="0" borderId="0" xfId="0" applyFont="1" applyFill="1" applyBorder="1" applyAlignment="1">
      <alignment horizontal="center" vertical="center"/>
    </xf>
    <xf numFmtId="0" fontId="76" fillId="0" borderId="0" xfId="0" applyFont="1" applyFill="1" applyAlignment="1">
      <alignment vertical="center"/>
    </xf>
    <xf numFmtId="0" fontId="85" fillId="0" borderId="0" xfId="0" applyFont="1" applyAlignment="1">
      <alignment vertical="center"/>
    </xf>
    <xf numFmtId="0" fontId="85" fillId="0" borderId="0" xfId="0" applyFont="1" applyFill="1" applyAlignment="1">
      <alignment vertical="center"/>
    </xf>
    <xf numFmtId="0" fontId="86" fillId="0" borderId="0" xfId="0" applyFont="1" applyAlignment="1">
      <alignment vertical="center"/>
    </xf>
    <xf numFmtId="0" fontId="84" fillId="0" borderId="0" xfId="0" applyFont="1" applyAlignment="1">
      <alignment vertical="center"/>
    </xf>
    <xf numFmtId="0" fontId="87" fillId="0" borderId="0" xfId="0" applyFont="1" applyAlignment="1">
      <alignment vertical="center"/>
    </xf>
    <xf numFmtId="0" fontId="3" fillId="34" borderId="0" xfId="67" applyFill="1">
      <alignment vertical="center"/>
      <protection/>
    </xf>
    <xf numFmtId="0" fontId="5" fillId="34" borderId="0" xfId="67" applyFont="1" applyFill="1" applyAlignment="1">
      <alignment horizontal="right" vertical="center"/>
      <protection/>
    </xf>
    <xf numFmtId="0" fontId="3" fillId="0" borderId="0" xfId="67">
      <alignment vertical="center"/>
      <protection/>
    </xf>
    <xf numFmtId="0" fontId="12" fillId="34" borderId="0" xfId="67" applyFont="1" applyFill="1">
      <alignment vertical="center"/>
      <protection/>
    </xf>
    <xf numFmtId="0" fontId="88" fillId="34" borderId="0" xfId="67" applyFont="1" applyFill="1">
      <alignment vertical="center"/>
      <protection/>
    </xf>
    <xf numFmtId="0" fontId="4" fillId="0" borderId="0" xfId="67" applyFont="1" applyAlignment="1">
      <alignment horizontal="center" vertical="center"/>
      <protection/>
    </xf>
    <xf numFmtId="0" fontId="3" fillId="0" borderId="0" xfId="67" applyAlignment="1">
      <alignment horizontal="center" vertical="center"/>
      <protection/>
    </xf>
    <xf numFmtId="0" fontId="7" fillId="34" borderId="10" xfId="67" applyFont="1" applyFill="1" applyBorder="1">
      <alignment vertical="center"/>
      <protection/>
    </xf>
    <xf numFmtId="0" fontId="3" fillId="0" borderId="10" xfId="67" applyBorder="1">
      <alignment vertical="center"/>
      <protection/>
    </xf>
    <xf numFmtId="0" fontId="4" fillId="0" borderId="10" xfId="67" applyFont="1" applyBorder="1" applyAlignment="1">
      <alignment horizontal="center" vertical="center"/>
      <protection/>
    </xf>
    <xf numFmtId="0" fontId="3" fillId="0" borderId="11" xfId="67" applyBorder="1">
      <alignment vertical="center"/>
      <protection/>
    </xf>
    <xf numFmtId="0" fontId="3" fillId="0" borderId="12" xfId="67" applyBorder="1">
      <alignment vertical="center"/>
      <protection/>
    </xf>
    <xf numFmtId="0" fontId="8" fillId="0" borderId="0" xfId="67" applyFont="1" applyAlignment="1">
      <alignment horizontal="center" vertical="center" textRotation="255" wrapText="1"/>
      <protection/>
    </xf>
    <xf numFmtId="0" fontId="8" fillId="0" borderId="0" xfId="67" applyFont="1" applyAlignment="1">
      <alignment horizontal="center" vertical="center" wrapText="1"/>
      <protection/>
    </xf>
    <xf numFmtId="0" fontId="8" fillId="0" borderId="0" xfId="67" applyFont="1">
      <alignment vertical="center"/>
      <protection/>
    </xf>
    <xf numFmtId="0" fontId="8" fillId="0" borderId="0" xfId="67" applyFont="1" applyAlignment="1">
      <alignment horizontal="center" vertical="center"/>
      <protection/>
    </xf>
    <xf numFmtId="0" fontId="7" fillId="34" borderId="0" xfId="67" applyFont="1" applyFill="1">
      <alignment vertical="center"/>
      <protection/>
    </xf>
    <xf numFmtId="0" fontId="7" fillId="0" borderId="0" xfId="67" applyFont="1">
      <alignment vertical="center"/>
      <protection/>
    </xf>
    <xf numFmtId="0" fontId="4" fillId="0" borderId="13" xfId="67" applyFont="1" applyFill="1" applyBorder="1" applyAlignment="1">
      <alignment horizontal="center" vertical="center"/>
      <protection/>
    </xf>
    <xf numFmtId="0" fontId="4" fillId="0" borderId="14" xfId="67" applyFont="1" applyFill="1" applyBorder="1" applyAlignment="1">
      <alignment horizontal="center" vertical="center"/>
      <protection/>
    </xf>
    <xf numFmtId="0" fontId="3" fillId="34" borderId="0" xfId="67" applyFill="1" applyBorder="1" applyAlignment="1">
      <alignment vertical="center" wrapText="1"/>
      <protection/>
    </xf>
    <xf numFmtId="0" fontId="3" fillId="0" borderId="0" xfId="67" applyFill="1" applyBorder="1" applyAlignment="1">
      <alignment vertical="center" wrapText="1"/>
      <protection/>
    </xf>
    <xf numFmtId="199" fontId="3" fillId="0" borderId="0" xfId="67" applyNumberFormat="1" applyFill="1" applyBorder="1" applyAlignment="1" applyProtection="1">
      <alignment horizontal="left" vertical="center" wrapText="1"/>
      <protection locked="0"/>
    </xf>
    <xf numFmtId="0" fontId="9" fillId="2" borderId="15" xfId="67" applyFont="1" applyFill="1" applyBorder="1" applyAlignment="1">
      <alignment horizontal="left" vertical="center" shrinkToFit="1"/>
      <protection/>
    </xf>
    <xf numFmtId="0" fontId="3" fillId="0" borderId="0" xfId="67" applyBorder="1">
      <alignment vertical="center"/>
      <protection/>
    </xf>
    <xf numFmtId="0" fontId="4" fillId="0" borderId="0" xfId="67" applyFont="1" applyBorder="1" applyAlignment="1">
      <alignment horizontal="center" vertical="center"/>
      <protection/>
    </xf>
    <xf numFmtId="0" fontId="6" fillId="34" borderId="0" xfId="67" applyFont="1" applyFill="1" applyBorder="1">
      <alignment vertical="center"/>
      <protection/>
    </xf>
    <xf numFmtId="0" fontId="5" fillId="34" borderId="0" xfId="67" applyFont="1" applyFill="1" applyBorder="1" applyAlignment="1">
      <alignment horizontal="center" vertical="center"/>
      <protection/>
    </xf>
    <xf numFmtId="0" fontId="3" fillId="0" borderId="16" xfId="67" applyFill="1" applyBorder="1">
      <alignment vertical="center"/>
      <protection/>
    </xf>
    <xf numFmtId="0" fontId="3" fillId="0" borderId="13" xfId="67" applyFill="1" applyBorder="1">
      <alignment vertical="center"/>
      <protection/>
    </xf>
    <xf numFmtId="0" fontId="9" fillId="2" borderId="17" xfId="67" applyFont="1" applyFill="1" applyBorder="1" applyAlignment="1">
      <alignment horizontal="left" vertical="center" shrinkToFit="1"/>
      <protection/>
    </xf>
    <xf numFmtId="0" fontId="9" fillId="2" borderId="18" xfId="67" applyFont="1" applyFill="1" applyBorder="1" applyAlignment="1">
      <alignment horizontal="left" vertical="center" shrinkToFit="1"/>
      <protection/>
    </xf>
    <xf numFmtId="208" fontId="10" fillId="0" borderId="13" xfId="54" applyNumberFormat="1" applyFont="1" applyFill="1" applyBorder="1" applyAlignment="1" applyProtection="1">
      <alignment vertical="center"/>
      <protection/>
    </xf>
    <xf numFmtId="0" fontId="3" fillId="0" borderId="19" xfId="67" applyBorder="1" applyAlignment="1">
      <alignment vertical="center"/>
      <protection/>
    </xf>
    <xf numFmtId="0" fontId="3" fillId="0" borderId="20" xfId="67" applyBorder="1" applyAlignment="1">
      <alignment vertical="center"/>
      <protection/>
    </xf>
    <xf numFmtId="0" fontId="3" fillId="0" borderId="21" xfId="67" applyBorder="1" applyAlignment="1">
      <alignment vertical="center"/>
      <protection/>
    </xf>
    <xf numFmtId="0" fontId="3" fillId="0" borderId="22" xfId="67" applyBorder="1" applyAlignment="1">
      <alignment vertical="center"/>
      <protection/>
    </xf>
    <xf numFmtId="0" fontId="3" fillId="0" borderId="23" xfId="67" applyBorder="1" applyAlignment="1">
      <alignment vertical="center"/>
      <protection/>
    </xf>
    <xf numFmtId="0" fontId="3" fillId="0" borderId="24" xfId="67" applyBorder="1" applyAlignment="1">
      <alignment vertical="center"/>
      <protection/>
    </xf>
    <xf numFmtId="0" fontId="3" fillId="0" borderId="25" xfId="67" applyBorder="1" applyAlignment="1">
      <alignment vertical="center"/>
      <protection/>
    </xf>
    <xf numFmtId="0" fontId="3" fillId="0" borderId="26" xfId="67" applyBorder="1" applyAlignment="1">
      <alignment vertical="center"/>
      <protection/>
    </xf>
    <xf numFmtId="0" fontId="3" fillId="0" borderId="27" xfId="67" applyBorder="1" applyAlignment="1">
      <alignment vertical="center"/>
      <protection/>
    </xf>
    <xf numFmtId="0" fontId="3" fillId="0" borderId="28" xfId="67" applyBorder="1" applyAlignment="1">
      <alignment vertical="center"/>
      <protection/>
    </xf>
    <xf numFmtId="0" fontId="6" fillId="34" borderId="29" xfId="67" applyFont="1" applyFill="1" applyBorder="1" applyAlignment="1">
      <alignment horizontal="center" vertical="center"/>
      <protection/>
    </xf>
    <xf numFmtId="0" fontId="6" fillId="34" borderId="0" xfId="67" applyFont="1" applyFill="1" applyAlignment="1">
      <alignment horizontal="center" vertical="center"/>
      <protection/>
    </xf>
    <xf numFmtId="0" fontId="6" fillId="34" borderId="11" xfId="67" applyFont="1" applyFill="1" applyBorder="1" applyAlignment="1">
      <alignment horizontal="center" vertical="center"/>
      <protection/>
    </xf>
    <xf numFmtId="0" fontId="6" fillId="34" borderId="19" xfId="67" applyFont="1" applyFill="1" applyBorder="1" applyAlignment="1">
      <alignment horizontal="center" vertical="center"/>
      <protection/>
    </xf>
    <xf numFmtId="0" fontId="6" fillId="34" borderId="30" xfId="67" applyFont="1" applyFill="1" applyBorder="1" applyAlignment="1">
      <alignment horizontal="center" vertical="center"/>
      <protection/>
    </xf>
    <xf numFmtId="0" fontId="6" fillId="34" borderId="31" xfId="67" applyFont="1" applyFill="1" applyBorder="1" applyAlignment="1">
      <alignment horizontal="center" vertical="center"/>
      <protection/>
    </xf>
    <xf numFmtId="0" fontId="6" fillId="0" borderId="32" xfId="67" applyFont="1" applyBorder="1">
      <alignment vertical="center"/>
      <protection/>
    </xf>
    <xf numFmtId="0" fontId="6" fillId="0" borderId="33" xfId="67" applyFont="1" applyBorder="1" applyAlignment="1">
      <alignment vertical="center"/>
      <protection/>
    </xf>
    <xf numFmtId="0" fontId="6" fillId="0" borderId="34" xfId="67" applyFont="1" applyBorder="1" applyAlignment="1">
      <alignment vertical="center"/>
      <protection/>
    </xf>
    <xf numFmtId="0" fontId="6" fillId="0" borderId="30" xfId="67" applyFont="1" applyBorder="1" applyAlignment="1">
      <alignment vertical="center"/>
      <protection/>
    </xf>
    <xf numFmtId="0" fontId="6" fillId="0" borderId="31" xfId="67" applyFont="1" applyBorder="1" applyAlignment="1">
      <alignment vertical="center"/>
      <protection/>
    </xf>
    <xf numFmtId="0" fontId="6" fillId="0" borderId="35" xfId="67" applyFont="1" applyBorder="1" applyAlignment="1">
      <alignment vertical="center"/>
      <protection/>
    </xf>
    <xf numFmtId="0" fontId="6" fillId="34" borderId="35" xfId="67" applyFont="1" applyFill="1" applyBorder="1" applyAlignment="1">
      <alignment horizontal="center" vertical="center"/>
      <protection/>
    </xf>
    <xf numFmtId="0" fontId="84" fillId="0" borderId="0" xfId="0" applyFont="1" applyBorder="1" applyAlignment="1">
      <alignment horizontal="left" vertical="center"/>
    </xf>
    <xf numFmtId="0" fontId="0" fillId="0" borderId="36" xfId="0" applyBorder="1" applyAlignment="1">
      <alignment vertical="center"/>
    </xf>
    <xf numFmtId="0" fontId="0" fillId="0" borderId="36" xfId="0" applyBorder="1" applyAlignment="1">
      <alignment vertical="center"/>
    </xf>
    <xf numFmtId="0" fontId="76" fillId="0" borderId="0" xfId="0" applyFont="1" applyFill="1" applyBorder="1" applyAlignment="1">
      <alignment vertical="center"/>
    </xf>
    <xf numFmtId="0" fontId="0" fillId="0" borderId="0" xfId="0" applyFill="1" applyBorder="1" applyAlignment="1">
      <alignment vertical="center"/>
    </xf>
    <xf numFmtId="0" fontId="3" fillId="34" borderId="0" xfId="67" applyFill="1" applyAlignment="1">
      <alignment horizontal="right" vertical="center"/>
      <protection/>
    </xf>
    <xf numFmtId="0" fontId="0" fillId="0" borderId="0" xfId="0" applyAlignment="1">
      <alignment horizontal="right" vertical="center"/>
    </xf>
    <xf numFmtId="0" fontId="85" fillId="0" borderId="0" xfId="0" applyFont="1" applyFill="1" applyAlignment="1">
      <alignment horizontal="center" vertical="top"/>
    </xf>
    <xf numFmtId="0" fontId="85" fillId="0" borderId="0" xfId="0" applyFont="1" applyAlignment="1">
      <alignment horizontal="left" vertical="center"/>
    </xf>
    <xf numFmtId="0" fontId="89" fillId="0" borderId="0" xfId="44" applyFont="1" applyAlignment="1">
      <alignment vertical="center"/>
    </xf>
    <xf numFmtId="0" fontId="85" fillId="0" borderId="0" xfId="0" applyFont="1" applyAlignment="1">
      <alignment horizontal="left"/>
    </xf>
    <xf numFmtId="0" fontId="0" fillId="0" borderId="0" xfId="0" applyFont="1" applyAlignment="1">
      <alignment horizontal="left"/>
    </xf>
    <xf numFmtId="0" fontId="90" fillId="0" borderId="0" xfId="0" applyFont="1" applyAlignment="1">
      <alignment vertical="center"/>
    </xf>
    <xf numFmtId="0" fontId="68" fillId="0" borderId="0" xfId="44" applyAlignment="1" applyProtection="1">
      <alignment vertical="center"/>
      <protection/>
    </xf>
    <xf numFmtId="0" fontId="91" fillId="0" borderId="0" xfId="0" applyFont="1" applyAlignment="1">
      <alignment vertical="center"/>
    </xf>
    <xf numFmtId="0" fontId="5" fillId="34" borderId="0" xfId="67" applyFont="1" applyFill="1" applyBorder="1" applyAlignment="1">
      <alignment horizontal="center" vertical="center"/>
      <protection/>
    </xf>
    <xf numFmtId="0" fontId="7" fillId="34" borderId="0" xfId="67" applyFont="1" applyFill="1" applyAlignment="1">
      <alignment horizontal="left" vertical="top" wrapText="1"/>
      <protection/>
    </xf>
    <xf numFmtId="0" fontId="68" fillId="0" borderId="0" xfId="44" applyAlignment="1" applyProtection="1">
      <alignment horizontal="left" vertical="center"/>
      <protection/>
    </xf>
    <xf numFmtId="0" fontId="4" fillId="34" borderId="37" xfId="67" applyFont="1" applyFill="1" applyBorder="1" applyAlignment="1">
      <alignment horizontal="right" vertical="center"/>
      <protection/>
    </xf>
    <xf numFmtId="0" fontId="4" fillId="34" borderId="38" xfId="67" applyFont="1" applyFill="1" applyBorder="1" applyAlignment="1">
      <alignment horizontal="right" vertical="center"/>
      <protection/>
    </xf>
    <xf numFmtId="0" fontId="4" fillId="34" borderId="39" xfId="67" applyFont="1" applyFill="1" applyBorder="1" applyAlignment="1">
      <alignment horizontal="right" vertical="center"/>
      <protection/>
    </xf>
    <xf numFmtId="0" fontId="3" fillId="34" borderId="40" xfId="67" applyFill="1" applyBorder="1" applyAlignment="1">
      <alignment vertical="center" wrapText="1"/>
      <protection/>
    </xf>
    <xf numFmtId="0" fontId="3" fillId="34" borderId="41" xfId="67" applyFill="1" applyBorder="1" applyAlignment="1">
      <alignment vertical="center" wrapText="1"/>
      <protection/>
    </xf>
    <xf numFmtId="0" fontId="3" fillId="34" borderId="42" xfId="67" applyFill="1" applyBorder="1" applyAlignment="1">
      <alignment vertical="center" wrapText="1"/>
      <protection/>
    </xf>
    <xf numFmtId="199" fontId="88" fillId="7" borderId="43" xfId="67" applyNumberFormat="1" applyFont="1" applyFill="1" applyBorder="1" applyAlignment="1" applyProtection="1">
      <alignment horizontal="left" vertical="center" wrapText="1"/>
      <protection locked="0"/>
    </xf>
    <xf numFmtId="199" fontId="88" fillId="7" borderId="41" xfId="67" applyNumberFormat="1" applyFont="1" applyFill="1" applyBorder="1" applyAlignment="1" applyProtection="1">
      <alignment horizontal="left" vertical="center" wrapText="1"/>
      <protection locked="0"/>
    </xf>
    <xf numFmtId="199" fontId="88" fillId="7" borderId="44" xfId="67" applyNumberFormat="1" applyFont="1" applyFill="1" applyBorder="1" applyAlignment="1" applyProtection="1">
      <alignment horizontal="left" vertical="center" wrapText="1"/>
      <protection locked="0"/>
    </xf>
    <xf numFmtId="0" fontId="3" fillId="0" borderId="45" xfId="67" applyFont="1" applyFill="1" applyBorder="1" applyAlignment="1">
      <alignment horizontal="left" shrinkToFit="1"/>
      <protection/>
    </xf>
    <xf numFmtId="0" fontId="3" fillId="0" borderId="46" xfId="67" applyFont="1" applyFill="1" applyBorder="1" applyAlignment="1">
      <alignment horizontal="left" shrinkToFit="1"/>
      <protection/>
    </xf>
    <xf numFmtId="0" fontId="3" fillId="0" borderId="47" xfId="67" applyFont="1" applyFill="1" applyBorder="1" applyAlignment="1">
      <alignment horizontal="left" shrinkToFit="1"/>
      <protection/>
    </xf>
    <xf numFmtId="0" fontId="3" fillId="2" borderId="48" xfId="67" applyFill="1" applyBorder="1" applyAlignment="1">
      <alignment vertical="center"/>
      <protection/>
    </xf>
    <xf numFmtId="0" fontId="3" fillId="2" borderId="36" xfId="67" applyFill="1" applyBorder="1" applyAlignment="1">
      <alignment vertical="center"/>
      <protection/>
    </xf>
    <xf numFmtId="0" fontId="3" fillId="2" borderId="36" xfId="67" applyFill="1" applyBorder="1" applyAlignment="1">
      <alignment horizontal="center" vertical="center"/>
      <protection/>
    </xf>
    <xf numFmtId="0" fontId="3" fillId="2" borderId="49" xfId="67" applyFill="1" applyBorder="1" applyAlignment="1">
      <alignment horizontal="center" vertical="center"/>
      <protection/>
    </xf>
    <xf numFmtId="0" fontId="3" fillId="34" borderId="50" xfId="67" applyFill="1" applyBorder="1">
      <alignment vertical="center"/>
      <protection/>
    </xf>
    <xf numFmtId="0" fontId="3" fillId="34" borderId="25" xfId="67" applyFill="1" applyBorder="1">
      <alignment vertical="center"/>
      <protection/>
    </xf>
    <xf numFmtId="0" fontId="3" fillId="34" borderId="51" xfId="67" applyFill="1" applyBorder="1">
      <alignment vertical="center"/>
      <protection/>
    </xf>
    <xf numFmtId="194" fontId="10" fillId="36" borderId="30" xfId="54" applyNumberFormat="1" applyFont="1" applyFill="1" applyBorder="1" applyAlignment="1" applyProtection="1">
      <alignment horizontal="right" vertical="center"/>
      <protection locked="0"/>
    </xf>
    <xf numFmtId="194" fontId="10" fillId="36" borderId="25" xfId="54" applyNumberFormat="1" applyFont="1" applyFill="1" applyBorder="1" applyAlignment="1" applyProtection="1">
      <alignment horizontal="right" vertical="center"/>
      <protection locked="0"/>
    </xf>
    <xf numFmtId="194" fontId="10" fillId="36" borderId="52" xfId="54" applyNumberFormat="1" applyFont="1" applyFill="1" applyBorder="1" applyAlignment="1" applyProtection="1">
      <alignment horizontal="right" vertical="center"/>
      <protection locked="0"/>
    </xf>
    <xf numFmtId="0" fontId="4" fillId="0" borderId="53" xfId="67" applyFont="1" applyBorder="1" applyAlignment="1">
      <alignment horizontal="center" vertical="center"/>
      <protection/>
    </xf>
    <xf numFmtId="0" fontId="4" fillId="0" borderId="25" xfId="67" applyFont="1" applyBorder="1" applyAlignment="1">
      <alignment horizontal="center" vertical="center"/>
      <protection/>
    </xf>
    <xf numFmtId="0" fontId="4" fillId="0" borderId="51" xfId="67" applyFont="1" applyBorder="1" applyAlignment="1">
      <alignment horizontal="center" vertical="center"/>
      <protection/>
    </xf>
    <xf numFmtId="0" fontId="4" fillId="0" borderId="26" xfId="67" applyFont="1" applyBorder="1" applyAlignment="1">
      <alignment horizontal="center" vertical="center"/>
      <protection/>
    </xf>
    <xf numFmtId="0" fontId="3" fillId="34" borderId="54" xfId="67" applyFill="1" applyBorder="1">
      <alignment vertical="center"/>
      <protection/>
    </xf>
    <xf numFmtId="0" fontId="3" fillId="34" borderId="19" xfId="67" applyFill="1" applyBorder="1">
      <alignment vertical="center"/>
      <protection/>
    </xf>
    <xf numFmtId="0" fontId="3" fillId="34" borderId="55" xfId="67" applyFill="1" applyBorder="1">
      <alignment vertical="center"/>
      <protection/>
    </xf>
    <xf numFmtId="194" fontId="10" fillId="36" borderId="31" xfId="54" applyNumberFormat="1" applyFont="1" applyFill="1" applyBorder="1" applyAlignment="1" applyProtection="1">
      <alignment horizontal="right" vertical="center"/>
      <protection locked="0"/>
    </xf>
    <xf numFmtId="194" fontId="10" fillId="36" borderId="19" xfId="54" applyNumberFormat="1" applyFont="1" applyFill="1" applyBorder="1" applyAlignment="1" applyProtection="1">
      <alignment horizontal="right" vertical="center"/>
      <protection locked="0"/>
    </xf>
    <xf numFmtId="194" fontId="10" fillId="36" borderId="56" xfId="54" applyNumberFormat="1" applyFont="1" applyFill="1" applyBorder="1" applyAlignment="1" applyProtection="1">
      <alignment horizontal="right" vertical="center"/>
      <protection locked="0"/>
    </xf>
    <xf numFmtId="0" fontId="4" fillId="0" borderId="57" xfId="67" applyFont="1" applyBorder="1" applyAlignment="1">
      <alignment horizontal="center" vertical="center"/>
      <protection/>
    </xf>
    <xf numFmtId="0" fontId="4" fillId="0" borderId="19" xfId="67" applyFont="1" applyBorder="1" applyAlignment="1">
      <alignment horizontal="center" vertical="center"/>
      <protection/>
    </xf>
    <xf numFmtId="0" fontId="4" fillId="0" borderId="55" xfId="67" applyFont="1" applyBorder="1" applyAlignment="1">
      <alignment horizontal="center" vertical="center"/>
      <protection/>
    </xf>
    <xf numFmtId="0" fontId="4" fillId="0" borderId="20" xfId="67" applyFont="1" applyBorder="1" applyAlignment="1">
      <alignment horizontal="center" vertical="center"/>
      <protection/>
    </xf>
    <xf numFmtId="0" fontId="88" fillId="34" borderId="58" xfId="67" applyFont="1" applyFill="1" applyBorder="1" applyAlignment="1">
      <alignment horizontal="left" vertical="center"/>
      <protection/>
    </xf>
    <xf numFmtId="0" fontId="88" fillId="34" borderId="59" xfId="67" applyFont="1" applyFill="1" applyBorder="1" applyAlignment="1">
      <alignment horizontal="left" vertical="center"/>
      <protection/>
    </xf>
    <xf numFmtId="0" fontId="88" fillId="34" borderId="60" xfId="67" applyFont="1" applyFill="1" applyBorder="1" applyAlignment="1">
      <alignment horizontal="left" vertical="center"/>
      <protection/>
    </xf>
    <xf numFmtId="0" fontId="3" fillId="0" borderId="16" xfId="67" applyFill="1" applyBorder="1">
      <alignment vertical="center"/>
      <protection/>
    </xf>
    <xf numFmtId="0" fontId="3" fillId="0" borderId="13" xfId="67" applyFill="1" applyBorder="1">
      <alignment vertical="center"/>
      <protection/>
    </xf>
    <xf numFmtId="208" fontId="10" fillId="37" borderId="61" xfId="54" applyNumberFormat="1" applyFont="1" applyFill="1" applyBorder="1" applyAlignment="1" applyProtection="1">
      <alignment horizontal="right" vertical="center" shrinkToFit="1"/>
      <protection/>
    </xf>
    <xf numFmtId="208" fontId="10" fillId="37" borderId="15" xfId="54" applyNumberFormat="1" applyFont="1" applyFill="1" applyBorder="1" applyAlignment="1" applyProtection="1">
      <alignment horizontal="right" vertical="center" shrinkToFit="1"/>
      <protection/>
    </xf>
    <xf numFmtId="208" fontId="10" fillId="37" borderId="62" xfId="54" applyNumberFormat="1" applyFont="1" applyFill="1" applyBorder="1" applyAlignment="1" applyProtection="1">
      <alignment horizontal="right" vertical="center" shrinkToFit="1"/>
      <protection/>
    </xf>
    <xf numFmtId="0" fontId="4" fillId="0" borderId="15" xfId="67" applyFont="1" applyFill="1" applyBorder="1" applyAlignment="1">
      <alignment horizontal="center" vertical="center"/>
      <protection/>
    </xf>
    <xf numFmtId="0" fontId="4" fillId="0" borderId="63" xfId="67" applyFont="1" applyFill="1" applyBorder="1" applyAlignment="1">
      <alignment horizontal="center" vertical="center"/>
      <protection/>
    </xf>
    <xf numFmtId="0" fontId="4" fillId="0" borderId="18" xfId="67" applyFont="1" applyFill="1" applyBorder="1" applyAlignment="1">
      <alignment horizontal="center" vertical="center"/>
      <protection/>
    </xf>
    <xf numFmtId="0" fontId="3" fillId="0" borderId="64" xfId="67" applyFont="1" applyFill="1" applyBorder="1" applyAlignment="1">
      <alignment horizontal="left" shrinkToFit="1"/>
      <protection/>
    </xf>
    <xf numFmtId="0" fontId="3" fillId="0" borderId="65" xfId="67" applyFont="1" applyFill="1" applyBorder="1" applyAlignment="1">
      <alignment horizontal="left" shrinkToFit="1"/>
      <protection/>
    </xf>
    <xf numFmtId="0" fontId="3" fillId="0" borderId="66" xfId="67" applyFont="1" applyFill="1" applyBorder="1" applyAlignment="1">
      <alignment horizontal="left" shrinkToFit="1"/>
      <protection/>
    </xf>
    <xf numFmtId="0" fontId="3" fillId="2" borderId="29" xfId="67" applyFont="1" applyFill="1" applyBorder="1" applyAlignment="1">
      <alignment horizontal="center" vertical="center" shrinkToFit="1"/>
      <protection/>
    </xf>
    <xf numFmtId="0" fontId="3" fillId="2" borderId="15" xfId="67" applyFont="1" applyFill="1" applyBorder="1" applyAlignment="1">
      <alignment horizontal="center" vertical="center" shrinkToFit="1"/>
      <protection/>
    </xf>
    <xf numFmtId="0" fontId="3" fillId="2" borderId="63" xfId="67" applyFont="1" applyFill="1" applyBorder="1" applyAlignment="1">
      <alignment horizontal="center" vertical="center" shrinkToFit="1"/>
      <protection/>
    </xf>
    <xf numFmtId="0" fontId="3" fillId="34" borderId="16" xfId="67" applyFill="1" applyBorder="1" applyAlignment="1">
      <alignment horizontal="center" vertical="center" wrapText="1"/>
      <protection/>
    </xf>
    <xf numFmtId="0" fontId="3" fillId="34" borderId="67" xfId="67" applyFill="1" applyBorder="1" applyAlignment="1">
      <alignment horizontal="center" vertical="center" wrapText="1"/>
      <protection/>
    </xf>
    <xf numFmtId="0" fontId="3" fillId="34" borderId="68" xfId="67" applyFill="1" applyBorder="1" applyAlignment="1">
      <alignment horizontal="center" vertical="center" wrapText="1"/>
      <protection/>
    </xf>
    <xf numFmtId="0" fontId="3" fillId="34" borderId="69" xfId="67" applyFill="1" applyBorder="1" applyAlignment="1">
      <alignment horizontal="center" vertical="center" wrapText="1"/>
      <protection/>
    </xf>
    <xf numFmtId="0" fontId="3" fillId="34" borderId="70" xfId="67" applyFill="1" applyBorder="1" applyAlignment="1">
      <alignment vertical="center"/>
      <protection/>
    </xf>
    <xf numFmtId="0" fontId="3" fillId="34" borderId="13" xfId="67" applyFill="1" applyBorder="1" applyAlignment="1">
      <alignment vertical="center"/>
      <protection/>
    </xf>
    <xf numFmtId="0" fontId="3" fillId="34" borderId="67" xfId="67" applyFill="1" applyBorder="1" applyAlignment="1">
      <alignment vertical="center"/>
      <protection/>
    </xf>
    <xf numFmtId="188" fontId="10" fillId="36" borderId="53" xfId="54" applyNumberFormat="1" applyFont="1" applyFill="1" applyBorder="1" applyAlignment="1" applyProtection="1">
      <alignment horizontal="right" vertical="center"/>
      <protection locked="0"/>
    </xf>
    <xf numFmtId="188" fontId="10" fillId="36" borderId="25" xfId="54" applyNumberFormat="1" applyFont="1" applyFill="1" applyBorder="1" applyAlignment="1" applyProtection="1">
      <alignment horizontal="right" vertical="center"/>
      <protection locked="0"/>
    </xf>
    <xf numFmtId="188" fontId="10" fillId="36" borderId="52" xfId="54" applyNumberFormat="1" applyFont="1" applyFill="1" applyBorder="1" applyAlignment="1" applyProtection="1">
      <alignment horizontal="right" vertical="center"/>
      <protection locked="0"/>
    </xf>
    <xf numFmtId="0" fontId="88" fillId="34" borderId="13" xfId="67" applyFont="1" applyFill="1" applyBorder="1" applyAlignment="1">
      <alignment horizontal="center" vertical="center" wrapText="1"/>
      <protection/>
    </xf>
    <xf numFmtId="0" fontId="88" fillId="34" borderId="13" xfId="67" applyFont="1" applyFill="1" applyBorder="1" applyAlignment="1">
      <alignment horizontal="center" vertical="center"/>
      <protection/>
    </xf>
    <xf numFmtId="0" fontId="88" fillId="34" borderId="14" xfId="67" applyFont="1" applyFill="1" applyBorder="1" applyAlignment="1">
      <alignment horizontal="center" vertical="center"/>
      <protection/>
    </xf>
    <xf numFmtId="0" fontId="88" fillId="34" borderId="10" xfId="67" applyFont="1" applyFill="1" applyBorder="1" applyAlignment="1">
      <alignment horizontal="center" vertical="center"/>
      <protection/>
    </xf>
    <xf numFmtId="0" fontId="88" fillId="34" borderId="71" xfId="67" applyFont="1" applyFill="1" applyBorder="1" applyAlignment="1">
      <alignment horizontal="center" vertical="center"/>
      <protection/>
    </xf>
    <xf numFmtId="0" fontId="3" fillId="34" borderId="35" xfId="67" applyFill="1" applyBorder="1" applyAlignment="1">
      <alignment horizontal="left" vertical="center"/>
      <protection/>
    </xf>
    <xf numFmtId="0" fontId="3" fillId="34" borderId="21" xfId="67" applyFill="1" applyBorder="1" applyAlignment="1">
      <alignment horizontal="left" vertical="center"/>
      <protection/>
    </xf>
    <xf numFmtId="0" fontId="3" fillId="34" borderId="72" xfId="67" applyFill="1" applyBorder="1" applyAlignment="1">
      <alignment horizontal="left" vertical="center"/>
      <protection/>
    </xf>
    <xf numFmtId="188" fontId="10" fillId="36" borderId="73" xfId="54" applyNumberFormat="1" applyFont="1" applyFill="1" applyBorder="1" applyAlignment="1" applyProtection="1">
      <alignment vertical="center"/>
      <protection locked="0"/>
    </xf>
    <xf numFmtId="188" fontId="10" fillId="36" borderId="21" xfId="54" applyNumberFormat="1" applyFont="1" applyFill="1" applyBorder="1" applyAlignment="1" applyProtection="1">
      <alignment vertical="center"/>
      <protection locked="0"/>
    </xf>
    <xf numFmtId="188" fontId="10" fillId="36" borderId="74" xfId="54" applyNumberFormat="1" applyFont="1" applyFill="1" applyBorder="1" applyAlignment="1" applyProtection="1">
      <alignment vertical="center"/>
      <protection locked="0"/>
    </xf>
    <xf numFmtId="0" fontId="4" fillId="0" borderId="21" xfId="67" applyFont="1" applyBorder="1" applyAlignment="1">
      <alignment horizontal="center" vertical="center"/>
      <protection/>
    </xf>
    <xf numFmtId="0" fontId="4" fillId="0" borderId="72" xfId="67" applyFont="1" applyBorder="1" applyAlignment="1">
      <alignment horizontal="center" vertical="center"/>
      <protection/>
    </xf>
    <xf numFmtId="0" fontId="8" fillId="0" borderId="75" xfId="67" applyFont="1" applyBorder="1" applyAlignment="1">
      <alignment horizontal="center" vertical="center" wrapText="1"/>
      <protection/>
    </xf>
    <xf numFmtId="0" fontId="8" fillId="0" borderId="76" xfId="67" applyFont="1" applyBorder="1" applyAlignment="1">
      <alignment horizontal="center" vertical="center" wrapText="1"/>
      <protection/>
    </xf>
    <xf numFmtId="0" fontId="8" fillId="0" borderId="77" xfId="67" applyFont="1" applyBorder="1" applyAlignment="1">
      <alignment horizontal="center" vertical="center" wrapText="1"/>
      <protection/>
    </xf>
    <xf numFmtId="0" fontId="8" fillId="0" borderId="78" xfId="67" applyFont="1" applyBorder="1" applyAlignment="1">
      <alignment horizontal="center" vertical="center" wrapText="1"/>
      <protection/>
    </xf>
    <xf numFmtId="0" fontId="8" fillId="0" borderId="0" xfId="67" applyFont="1" applyBorder="1" applyAlignment="1">
      <alignment horizontal="center" vertical="center" wrapText="1"/>
      <protection/>
    </xf>
    <xf numFmtId="0" fontId="8" fillId="0" borderId="37" xfId="67" applyFont="1" applyBorder="1" applyAlignment="1">
      <alignment horizontal="center" vertical="center" wrapText="1"/>
      <protection/>
    </xf>
    <xf numFmtId="0" fontId="3" fillId="0" borderId="32" xfId="67" applyBorder="1" applyAlignment="1">
      <alignment horizontal="left" vertical="center" wrapText="1"/>
      <protection/>
    </xf>
    <xf numFmtId="0" fontId="3" fillId="0" borderId="11" xfId="67" applyBorder="1" applyAlignment="1">
      <alignment horizontal="left" vertical="center" wrapText="1"/>
      <protection/>
    </xf>
    <xf numFmtId="0" fontId="3" fillId="0" borderId="79" xfId="67" applyBorder="1" applyAlignment="1">
      <alignment horizontal="left" vertical="center" wrapText="1"/>
      <protection/>
    </xf>
    <xf numFmtId="209" fontId="10" fillId="38" borderId="80" xfId="54" applyNumberFormat="1" applyFont="1" applyFill="1" applyBorder="1" applyAlignment="1" applyProtection="1">
      <alignment horizontal="right" vertical="center" shrinkToFit="1"/>
      <protection/>
    </xf>
    <xf numFmtId="209" fontId="10" fillId="38" borderId="11" xfId="54" applyNumberFormat="1" applyFont="1" applyFill="1" applyBorder="1" applyAlignment="1" applyProtection="1">
      <alignment horizontal="right" vertical="center" shrinkToFit="1"/>
      <protection/>
    </xf>
    <xf numFmtId="209" fontId="10" fillId="38" borderId="81" xfId="54" applyNumberFormat="1" applyFont="1" applyFill="1" applyBorder="1" applyAlignment="1" applyProtection="1">
      <alignment horizontal="right" vertical="center" shrinkToFit="1"/>
      <protection/>
    </xf>
    <xf numFmtId="0" fontId="4" fillId="0" borderId="80" xfId="67" applyFont="1" applyBorder="1" applyAlignment="1">
      <alignment horizontal="center" vertical="center"/>
      <protection/>
    </xf>
    <xf numFmtId="0" fontId="4" fillId="0" borderId="11" xfId="67" applyFont="1" applyBorder="1" applyAlignment="1">
      <alignment horizontal="center" vertical="center"/>
      <protection/>
    </xf>
    <xf numFmtId="0" fontId="4" fillId="0" borderId="79" xfId="67" applyFont="1" applyBorder="1" applyAlignment="1">
      <alignment horizontal="center" vertical="center"/>
      <protection/>
    </xf>
    <xf numFmtId="0" fontId="3" fillId="0" borderId="31" xfId="67" applyBorder="1">
      <alignment vertical="center"/>
      <protection/>
    </xf>
    <xf numFmtId="0" fontId="3" fillId="0" borderId="19" xfId="67" applyBorder="1">
      <alignment vertical="center"/>
      <protection/>
    </xf>
    <xf numFmtId="0" fontId="3" fillId="0" borderId="55" xfId="67" applyBorder="1">
      <alignment vertical="center"/>
      <protection/>
    </xf>
    <xf numFmtId="209" fontId="10" fillId="38" borderId="57" xfId="54" applyNumberFormat="1" applyFont="1" applyFill="1" applyBorder="1" applyAlignment="1" applyProtection="1">
      <alignment horizontal="right" vertical="center" shrinkToFit="1"/>
      <protection/>
    </xf>
    <xf numFmtId="209" fontId="10" fillId="38" borderId="19" xfId="54" applyNumberFormat="1" applyFont="1" applyFill="1" applyBorder="1" applyAlignment="1" applyProtection="1">
      <alignment horizontal="right" vertical="center" shrinkToFit="1"/>
      <protection/>
    </xf>
    <xf numFmtId="209" fontId="10" fillId="38" borderId="56" xfId="54" applyNumberFormat="1" applyFont="1" applyFill="1" applyBorder="1" applyAlignment="1" applyProtection="1">
      <alignment horizontal="right" vertical="center" shrinkToFit="1"/>
      <protection/>
    </xf>
    <xf numFmtId="0" fontId="8" fillId="0" borderId="82" xfId="67" applyFont="1" applyBorder="1">
      <alignment vertical="center"/>
      <protection/>
    </xf>
    <xf numFmtId="0" fontId="8" fillId="0" borderId="59" xfId="67" applyFont="1" applyBorder="1">
      <alignment vertical="center"/>
      <protection/>
    </xf>
    <xf numFmtId="0" fontId="8" fillId="0" borderId="83" xfId="67" applyFont="1" applyBorder="1">
      <alignment vertical="center"/>
      <protection/>
    </xf>
    <xf numFmtId="38" fontId="11" fillId="39" borderId="82" xfId="54" applyFont="1" applyFill="1" applyBorder="1" applyAlignment="1" applyProtection="1">
      <alignment horizontal="right" vertical="center"/>
      <protection/>
    </xf>
    <xf numFmtId="38" fontId="11" fillId="39" borderId="59" xfId="54" applyFont="1" applyFill="1" applyBorder="1" applyAlignment="1" applyProtection="1">
      <alignment horizontal="right" vertical="center"/>
      <protection/>
    </xf>
    <xf numFmtId="38" fontId="11" fillId="39" borderId="84" xfId="54" applyFont="1" applyFill="1" applyBorder="1" applyAlignment="1" applyProtection="1">
      <alignment horizontal="right" vertical="center"/>
      <protection/>
    </xf>
    <xf numFmtId="0" fontId="4" fillId="0" borderId="85" xfId="67" applyFont="1" applyBorder="1" applyAlignment="1">
      <alignment horizontal="center" vertical="center"/>
      <protection/>
    </xf>
    <xf numFmtId="0" fontId="4" fillId="0" borderId="59" xfId="67" applyFont="1" applyBorder="1" applyAlignment="1">
      <alignment horizontal="center" vertical="center"/>
      <protection/>
    </xf>
    <xf numFmtId="0" fontId="4" fillId="0" borderId="83" xfId="67" applyFont="1" applyBorder="1" applyAlignment="1">
      <alignment horizontal="center" vertical="center"/>
      <protection/>
    </xf>
    <xf numFmtId="0" fontId="8" fillId="0" borderId="16" xfId="67" applyFont="1" applyBorder="1" applyAlignment="1">
      <alignment horizontal="center" vertical="center" wrapText="1"/>
      <protection/>
    </xf>
    <xf numFmtId="0" fontId="8" fillId="0" borderId="13" xfId="67" applyFont="1" applyBorder="1" applyAlignment="1">
      <alignment horizontal="center" vertical="center" wrapText="1"/>
      <protection/>
    </xf>
    <xf numFmtId="0" fontId="8" fillId="0" borderId="67" xfId="67" applyFont="1" applyBorder="1" applyAlignment="1">
      <alignment horizontal="center" vertical="center" wrapText="1"/>
      <protection/>
    </xf>
    <xf numFmtId="0" fontId="8" fillId="0" borderId="68" xfId="67" applyFont="1" applyBorder="1" applyAlignment="1">
      <alignment horizontal="center" vertical="center" wrapText="1"/>
      <protection/>
    </xf>
    <xf numFmtId="0" fontId="8" fillId="0" borderId="10" xfId="67" applyFont="1" applyBorder="1" applyAlignment="1">
      <alignment horizontal="center" vertical="center" wrapText="1"/>
      <protection/>
    </xf>
    <xf numFmtId="0" fontId="8" fillId="0" borderId="69" xfId="67" applyFont="1" applyBorder="1" applyAlignment="1">
      <alignment horizontal="center" vertical="center" wrapText="1"/>
      <protection/>
    </xf>
    <xf numFmtId="0" fontId="3" fillId="0" borderId="33" xfId="67" applyBorder="1" applyAlignment="1">
      <alignment horizontal="left" vertical="center" wrapText="1"/>
      <protection/>
    </xf>
    <xf numFmtId="0" fontId="3" fillId="0" borderId="27" xfId="67" applyBorder="1" applyAlignment="1">
      <alignment horizontal="left" vertical="center" wrapText="1"/>
      <protection/>
    </xf>
    <xf numFmtId="0" fontId="3" fillId="0" borderId="86" xfId="67" applyBorder="1" applyAlignment="1">
      <alignment horizontal="left" vertical="center" wrapText="1"/>
      <protection/>
    </xf>
    <xf numFmtId="209" fontId="10" fillId="38" borderId="53" xfId="54" applyNumberFormat="1" applyFont="1" applyFill="1" applyBorder="1" applyAlignment="1" applyProtection="1">
      <alignment horizontal="right" vertical="center" shrinkToFit="1"/>
      <protection/>
    </xf>
    <xf numFmtId="209" fontId="10" fillId="38" borderId="25" xfId="54" applyNumberFormat="1" applyFont="1" applyFill="1" applyBorder="1" applyAlignment="1" applyProtection="1">
      <alignment horizontal="right" vertical="center" shrinkToFit="1"/>
      <protection/>
    </xf>
    <xf numFmtId="209" fontId="10" fillId="38" borderId="52" xfId="54" applyNumberFormat="1" applyFont="1" applyFill="1" applyBorder="1" applyAlignment="1" applyProtection="1">
      <alignment horizontal="right" vertical="center" shrinkToFit="1"/>
      <protection/>
    </xf>
    <xf numFmtId="0" fontId="3" fillId="0" borderId="35" xfId="67" applyBorder="1">
      <alignment vertical="center"/>
      <protection/>
    </xf>
    <xf numFmtId="0" fontId="3" fillId="0" borderId="21" xfId="67" applyBorder="1">
      <alignment vertical="center"/>
      <protection/>
    </xf>
    <xf numFmtId="0" fontId="3" fillId="0" borderId="72" xfId="67" applyBorder="1">
      <alignment vertical="center"/>
      <protection/>
    </xf>
    <xf numFmtId="38" fontId="11" fillId="39" borderId="35" xfId="54" applyFont="1" applyFill="1" applyBorder="1" applyAlignment="1" applyProtection="1">
      <alignment horizontal="right" vertical="center"/>
      <protection/>
    </xf>
    <xf numFmtId="38" fontId="11" fillId="39" borderId="21" xfId="54" applyFont="1" applyFill="1" applyBorder="1" applyAlignment="1" applyProtection="1">
      <alignment horizontal="right" vertical="center"/>
      <protection/>
    </xf>
    <xf numFmtId="38" fontId="11" fillId="39" borderId="74" xfId="54" applyFont="1" applyFill="1" applyBorder="1" applyAlignment="1" applyProtection="1">
      <alignment horizontal="right" vertical="center"/>
      <protection/>
    </xf>
    <xf numFmtId="0" fontId="4" fillId="0" borderId="73" xfId="67" applyFont="1" applyBorder="1" applyAlignment="1">
      <alignment horizontal="center" vertical="center"/>
      <protection/>
    </xf>
    <xf numFmtId="0" fontId="16" fillId="0" borderId="40" xfId="67" applyFont="1" applyBorder="1" applyAlignment="1">
      <alignment horizontal="center" vertical="center" wrapText="1"/>
      <protection/>
    </xf>
    <xf numFmtId="0" fontId="16" fillId="0" borderId="41" xfId="67" applyFont="1" applyBorder="1" applyAlignment="1">
      <alignment horizontal="center" vertical="center" wrapText="1"/>
      <protection/>
    </xf>
    <xf numFmtId="0" fontId="16" fillId="0" borderId="42" xfId="67" applyFont="1" applyBorder="1" applyAlignment="1">
      <alignment horizontal="center" vertical="center" wrapText="1"/>
      <protection/>
    </xf>
    <xf numFmtId="0" fontId="16" fillId="39" borderId="87" xfId="67" applyFont="1" applyFill="1" applyBorder="1" applyAlignment="1">
      <alignment horizontal="center" vertical="center"/>
      <protection/>
    </xf>
    <xf numFmtId="0" fontId="16" fillId="39" borderId="88" xfId="67" applyFont="1" applyFill="1" applyBorder="1" applyAlignment="1">
      <alignment horizontal="center" vertical="center"/>
      <protection/>
    </xf>
    <xf numFmtId="0" fontId="16" fillId="0" borderId="89" xfId="67" applyFont="1" applyBorder="1" applyAlignment="1">
      <alignment horizontal="center" vertical="center"/>
      <protection/>
    </xf>
    <xf numFmtId="0" fontId="16" fillId="0" borderId="87" xfId="67" applyFont="1" applyBorder="1" applyAlignment="1">
      <alignment horizontal="center" vertical="center"/>
      <protection/>
    </xf>
    <xf numFmtId="196" fontId="16" fillId="39" borderId="87" xfId="54" applyNumberFormat="1" applyFont="1" applyFill="1" applyBorder="1" applyAlignment="1" applyProtection="1">
      <alignment horizontal="center" vertical="center"/>
      <protection/>
    </xf>
    <xf numFmtId="196" fontId="16" fillId="39" borderId="88" xfId="54" applyNumberFormat="1" applyFont="1" applyFill="1" applyBorder="1" applyAlignment="1" applyProtection="1">
      <alignment horizontal="center" vertical="center"/>
      <protection/>
    </xf>
    <xf numFmtId="0" fontId="7" fillId="34" borderId="0" xfId="67" applyFont="1" applyFill="1" applyAlignment="1">
      <alignment horizontal="left" vertical="center" wrapText="1"/>
      <protection/>
    </xf>
    <xf numFmtId="0" fontId="5" fillId="34" borderId="37" xfId="67" applyFont="1" applyFill="1" applyBorder="1" applyAlignment="1">
      <alignment horizontal="center" vertical="center"/>
      <protection/>
    </xf>
    <xf numFmtId="0" fontId="5" fillId="34" borderId="38" xfId="67" applyFont="1" applyFill="1" applyBorder="1" applyAlignment="1">
      <alignment horizontal="center" vertical="center"/>
      <protection/>
    </xf>
    <xf numFmtId="0" fontId="5" fillId="34" borderId="39" xfId="67" applyFont="1" applyFill="1" applyBorder="1" applyAlignment="1">
      <alignment horizontal="center" vertical="center"/>
      <protection/>
    </xf>
    <xf numFmtId="0" fontId="6" fillId="34" borderId="37" xfId="67" applyFont="1" applyFill="1" applyBorder="1" applyAlignment="1">
      <alignment horizontal="center" vertical="center"/>
      <protection/>
    </xf>
    <xf numFmtId="0" fontId="6" fillId="34" borderId="38" xfId="67" applyFont="1" applyFill="1" applyBorder="1" applyAlignment="1">
      <alignment horizontal="center" vertical="center"/>
      <protection/>
    </xf>
    <xf numFmtId="0" fontId="6" fillId="34" borderId="39" xfId="67" applyFont="1" applyFill="1" applyBorder="1" applyAlignment="1">
      <alignment horizontal="center" vertical="center"/>
      <protection/>
    </xf>
    <xf numFmtId="199" fontId="3" fillId="7" borderId="43" xfId="67" applyNumberFormat="1" applyFill="1" applyBorder="1" applyAlignment="1" applyProtection="1">
      <alignment horizontal="left" vertical="center" wrapText="1"/>
      <protection locked="0"/>
    </xf>
    <xf numFmtId="199" fontId="3" fillId="7" borderId="41" xfId="67" applyNumberFormat="1" applyFill="1" applyBorder="1" applyAlignment="1" applyProtection="1">
      <alignment horizontal="left" vertical="center" wrapText="1"/>
      <protection locked="0"/>
    </xf>
    <xf numFmtId="199" fontId="3" fillId="7" borderId="44" xfId="67" applyNumberFormat="1" applyFill="1" applyBorder="1" applyAlignment="1" applyProtection="1">
      <alignment horizontal="left" vertical="center" wrapText="1"/>
      <protection locked="0"/>
    </xf>
    <xf numFmtId="0" fontId="0" fillId="38" borderId="70" xfId="0" applyFill="1" applyBorder="1" applyAlignment="1">
      <alignment horizontal="center" vertical="center" shrinkToFit="1"/>
    </xf>
    <xf numFmtId="0" fontId="0" fillId="38" borderId="13" xfId="0" applyFill="1" applyBorder="1" applyAlignment="1">
      <alignment horizontal="center" vertical="center" shrinkToFit="1"/>
    </xf>
    <xf numFmtId="0" fontId="0" fillId="38" borderId="67" xfId="0" applyFill="1" applyBorder="1" applyAlignment="1">
      <alignment horizontal="center" vertical="center" shrinkToFit="1"/>
    </xf>
    <xf numFmtId="0" fontId="0" fillId="38" borderId="90" xfId="0" applyFill="1" applyBorder="1" applyAlignment="1">
      <alignment horizontal="center" vertical="center" shrinkToFit="1"/>
    </xf>
    <xf numFmtId="0" fontId="0" fillId="38" borderId="65" xfId="0" applyFill="1" applyBorder="1" applyAlignment="1">
      <alignment horizontal="center" vertical="center" shrinkToFit="1"/>
    </xf>
    <xf numFmtId="0" fontId="0" fillId="38" borderId="91" xfId="0" applyFill="1" applyBorder="1" applyAlignment="1">
      <alignment horizontal="center" vertical="center" shrinkToFit="1"/>
    </xf>
    <xf numFmtId="0" fontId="0" fillId="39" borderId="70" xfId="0" applyFill="1" applyBorder="1" applyAlignment="1">
      <alignment horizontal="center" vertical="center" shrinkToFit="1"/>
    </xf>
    <xf numFmtId="0" fontId="0" fillId="39" borderId="14" xfId="0" applyFill="1" applyBorder="1" applyAlignment="1">
      <alignment horizontal="center" vertical="center" shrinkToFit="1"/>
    </xf>
    <xf numFmtId="0" fontId="0" fillId="39" borderId="90" xfId="0" applyFill="1" applyBorder="1" applyAlignment="1">
      <alignment horizontal="center" vertical="center" shrinkToFit="1"/>
    </xf>
    <xf numFmtId="0" fontId="0" fillId="39" borderId="66" xfId="0" applyFill="1" applyBorder="1" applyAlignment="1">
      <alignment horizontal="center" vertical="center" shrinkToFit="1"/>
    </xf>
    <xf numFmtId="0" fontId="0" fillId="0" borderId="16" xfId="0" applyFill="1" applyBorder="1" applyAlignment="1" applyProtection="1">
      <alignment horizontal="center" vertical="center"/>
      <protection hidden="1"/>
    </xf>
    <xf numFmtId="0" fontId="0" fillId="0" borderId="67" xfId="0" applyFill="1" applyBorder="1" applyAlignment="1" applyProtection="1">
      <alignment horizontal="center" vertical="center"/>
      <protection hidden="1"/>
    </xf>
    <xf numFmtId="0" fontId="0" fillId="0" borderId="64" xfId="0" applyFill="1" applyBorder="1" applyAlignment="1" applyProtection="1">
      <alignment horizontal="center" vertical="center"/>
      <protection hidden="1"/>
    </xf>
    <xf numFmtId="0" fontId="0" fillId="0" borderId="91" xfId="0" applyFill="1" applyBorder="1" applyAlignment="1" applyProtection="1">
      <alignment horizontal="center" vertical="center"/>
      <protection hidden="1"/>
    </xf>
    <xf numFmtId="0" fontId="0" fillId="0" borderId="70" xfId="0"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0" fillId="0" borderId="90" xfId="0"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horizontal="center" vertical="center"/>
    </xf>
    <xf numFmtId="0" fontId="0" fillId="36" borderId="70" xfId="0" applyFill="1" applyBorder="1" applyAlignment="1" applyProtection="1">
      <alignment horizontal="center" vertical="center" shrinkToFit="1"/>
      <protection locked="0"/>
    </xf>
    <xf numFmtId="0" fontId="0" fillId="36" borderId="13" xfId="0" applyFill="1" applyBorder="1" applyAlignment="1" applyProtection="1">
      <alignment horizontal="center" vertical="center" shrinkToFit="1"/>
      <protection locked="0"/>
    </xf>
    <xf numFmtId="0" fontId="0" fillId="36" borderId="67" xfId="0" applyFill="1" applyBorder="1" applyAlignment="1" applyProtection="1">
      <alignment horizontal="center" vertical="center" shrinkToFit="1"/>
      <protection locked="0"/>
    </xf>
    <xf numFmtId="0" fontId="0" fillId="36" borderId="90" xfId="0" applyFill="1" applyBorder="1" applyAlignment="1" applyProtection="1">
      <alignment horizontal="center" vertical="center" shrinkToFit="1"/>
      <protection locked="0"/>
    </xf>
    <xf numFmtId="0" fontId="0" fillId="36" borderId="65" xfId="0" applyFill="1" applyBorder="1" applyAlignment="1" applyProtection="1">
      <alignment horizontal="center" vertical="center" shrinkToFit="1"/>
      <protection locked="0"/>
    </xf>
    <xf numFmtId="0" fontId="0" fillId="36" borderId="91" xfId="0" applyFill="1" applyBorder="1" applyAlignment="1" applyProtection="1">
      <alignment horizontal="center" vertical="center" shrinkToFit="1"/>
      <protection locked="0"/>
    </xf>
    <xf numFmtId="178" fontId="0" fillId="36" borderId="70" xfId="0" applyNumberFormat="1" applyFill="1" applyBorder="1" applyAlignment="1" applyProtection="1">
      <alignment horizontal="center" vertical="center" shrinkToFit="1"/>
      <protection locked="0"/>
    </xf>
    <xf numFmtId="178" fontId="0" fillId="36" borderId="13" xfId="0" applyNumberFormat="1" applyFill="1" applyBorder="1" applyAlignment="1" applyProtection="1">
      <alignment horizontal="center" vertical="center" shrinkToFit="1"/>
      <protection locked="0"/>
    </xf>
    <xf numFmtId="178" fontId="0" fillId="36" borderId="67" xfId="0" applyNumberFormat="1" applyFill="1" applyBorder="1" applyAlignment="1" applyProtection="1">
      <alignment horizontal="center" vertical="center" shrinkToFit="1"/>
      <protection locked="0"/>
    </xf>
    <xf numFmtId="178" fontId="0" fillId="36" borderId="90" xfId="0" applyNumberFormat="1" applyFill="1" applyBorder="1" applyAlignment="1" applyProtection="1">
      <alignment horizontal="center" vertical="center" shrinkToFit="1"/>
      <protection locked="0"/>
    </xf>
    <xf numFmtId="178" fontId="0" fillId="36" borderId="65" xfId="0" applyNumberFormat="1" applyFill="1" applyBorder="1" applyAlignment="1" applyProtection="1">
      <alignment horizontal="center" vertical="center" shrinkToFit="1"/>
      <protection locked="0"/>
    </xf>
    <xf numFmtId="178" fontId="0" fillId="36" borderId="91" xfId="0" applyNumberFormat="1" applyFill="1" applyBorder="1" applyAlignment="1" applyProtection="1">
      <alignment horizontal="center" vertical="center" shrinkToFit="1"/>
      <protection locked="0"/>
    </xf>
    <xf numFmtId="178" fontId="0" fillId="36" borderId="92" xfId="0" applyNumberFormat="1" applyFill="1" applyBorder="1" applyAlignment="1" applyProtection="1">
      <alignment horizontal="center" vertical="center" shrinkToFit="1"/>
      <protection locked="0"/>
    </xf>
    <xf numFmtId="178" fontId="0" fillId="36" borderId="93" xfId="0" applyNumberFormat="1" applyFill="1" applyBorder="1" applyAlignment="1" applyProtection="1">
      <alignment horizontal="center" vertical="center" shrinkToFit="1"/>
      <protection locked="0"/>
    </xf>
    <xf numFmtId="178" fontId="0" fillId="36" borderId="94" xfId="0" applyNumberFormat="1" applyFill="1" applyBorder="1" applyAlignment="1" applyProtection="1">
      <alignment horizontal="center" vertical="center" shrinkToFit="1"/>
      <protection locked="0"/>
    </xf>
    <xf numFmtId="178" fontId="0" fillId="36" borderId="95" xfId="0" applyNumberFormat="1" applyFill="1" applyBorder="1" applyAlignment="1" applyProtection="1">
      <alignment horizontal="center" vertical="center" shrinkToFit="1"/>
      <protection locked="0"/>
    </xf>
    <xf numFmtId="0" fontId="0" fillId="38" borderId="39" xfId="0" applyFill="1" applyBorder="1" applyAlignment="1">
      <alignment horizontal="center" vertical="center" shrinkToFit="1"/>
    </xf>
    <xf numFmtId="0" fontId="0" fillId="38" borderId="0" xfId="0" applyFill="1" applyBorder="1" applyAlignment="1">
      <alignment horizontal="center" vertical="center" shrinkToFit="1"/>
    </xf>
    <xf numFmtId="0" fontId="0" fillId="38" borderId="37" xfId="0" applyFill="1" applyBorder="1" applyAlignment="1">
      <alignment horizontal="center" vertical="center" shrinkToFit="1"/>
    </xf>
    <xf numFmtId="0" fontId="0" fillId="39" borderId="39" xfId="0" applyFill="1" applyBorder="1" applyAlignment="1">
      <alignment horizontal="center" vertical="center" shrinkToFit="1"/>
    </xf>
    <xf numFmtId="0" fontId="0" fillId="39" borderId="96" xfId="0" applyFill="1" applyBorder="1" applyAlignment="1">
      <alignment horizontal="center" vertical="center" shrinkToFi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78" xfId="0" applyFill="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36" borderId="39" xfId="0" applyFill="1" applyBorder="1" applyAlignment="1" applyProtection="1">
      <alignment horizontal="center" vertical="center" shrinkToFit="1"/>
      <protection locked="0"/>
    </xf>
    <xf numFmtId="0" fontId="0" fillId="36" borderId="0" xfId="0" applyFill="1" applyBorder="1" applyAlignment="1" applyProtection="1">
      <alignment horizontal="center" vertical="center" shrinkToFit="1"/>
      <protection locked="0"/>
    </xf>
    <xf numFmtId="0" fontId="0" fillId="36" borderId="37" xfId="0" applyFill="1" applyBorder="1" applyAlignment="1" applyProtection="1">
      <alignment horizontal="center" vertical="center" shrinkToFit="1"/>
      <protection locked="0"/>
    </xf>
    <xf numFmtId="178" fontId="0" fillId="36" borderId="39" xfId="0" applyNumberFormat="1" applyFill="1" applyBorder="1" applyAlignment="1" applyProtection="1">
      <alignment horizontal="center" vertical="center" shrinkToFit="1"/>
      <protection locked="0"/>
    </xf>
    <xf numFmtId="178" fontId="0" fillId="36" borderId="0" xfId="0" applyNumberFormat="1" applyFill="1" applyBorder="1" applyAlignment="1" applyProtection="1">
      <alignment horizontal="center" vertical="center" shrinkToFit="1"/>
      <protection locked="0"/>
    </xf>
    <xf numFmtId="178" fontId="0" fillId="36" borderId="37" xfId="0" applyNumberFormat="1" applyFill="1" applyBorder="1" applyAlignment="1" applyProtection="1">
      <alignment horizontal="center" vertical="center" shrinkToFit="1"/>
      <protection locked="0"/>
    </xf>
    <xf numFmtId="178" fontId="0" fillId="36" borderId="100" xfId="0" applyNumberFormat="1" applyFill="1" applyBorder="1" applyAlignment="1" applyProtection="1">
      <alignment horizontal="center" vertical="center" shrinkToFit="1"/>
      <protection locked="0"/>
    </xf>
    <xf numFmtId="178" fontId="0" fillId="36" borderId="101" xfId="0" applyNumberFormat="1" applyFill="1" applyBorder="1" applyAlignment="1" applyProtection="1">
      <alignment horizontal="center" vertical="center" shrinkToFit="1"/>
      <protection locked="0"/>
    </xf>
    <xf numFmtId="178" fontId="0" fillId="38" borderId="70" xfId="0" applyNumberFormat="1" applyFill="1" applyBorder="1" applyAlignment="1">
      <alignment horizontal="center" vertical="center" shrinkToFit="1"/>
    </xf>
    <xf numFmtId="178" fontId="0" fillId="38" borderId="13" xfId="0" applyNumberFormat="1" applyFill="1" applyBorder="1" applyAlignment="1">
      <alignment horizontal="center" vertical="center" shrinkToFit="1"/>
    </xf>
    <xf numFmtId="178" fontId="0" fillId="38" borderId="67" xfId="0" applyNumberFormat="1" applyFill="1" applyBorder="1" applyAlignment="1">
      <alignment horizontal="center" vertical="center" shrinkToFit="1"/>
    </xf>
    <xf numFmtId="178" fontId="0" fillId="38" borderId="39" xfId="0" applyNumberFormat="1" applyFill="1" applyBorder="1" applyAlignment="1">
      <alignment horizontal="center" vertical="center" shrinkToFit="1"/>
    </xf>
    <xf numFmtId="178" fontId="0" fillId="38" borderId="0" xfId="0" applyNumberFormat="1" applyFill="1" applyBorder="1" applyAlignment="1">
      <alignment horizontal="center" vertical="center" shrinkToFit="1"/>
    </xf>
    <xf numFmtId="178" fontId="0" fillId="38" borderId="37" xfId="0" applyNumberFormat="1" applyFill="1" applyBorder="1" applyAlignment="1">
      <alignment horizontal="center" vertical="center" shrinkToFit="1"/>
    </xf>
    <xf numFmtId="178" fontId="0" fillId="38" borderId="90" xfId="0" applyNumberFormat="1" applyFill="1" applyBorder="1" applyAlignment="1">
      <alignment horizontal="center" vertical="center" shrinkToFit="1"/>
    </xf>
    <xf numFmtId="178" fontId="0" fillId="38" borderId="65" xfId="0" applyNumberFormat="1" applyFill="1" applyBorder="1" applyAlignment="1">
      <alignment horizontal="center" vertical="center" shrinkToFit="1"/>
    </xf>
    <xf numFmtId="178" fontId="0" fillId="38" borderId="91" xfId="0" applyNumberFormat="1" applyFill="1" applyBorder="1" applyAlignment="1">
      <alignment horizontal="center" vertical="center" shrinkToFit="1"/>
    </xf>
    <xf numFmtId="0" fontId="0" fillId="0" borderId="102" xfId="0" applyBorder="1" applyAlignment="1">
      <alignment horizontal="center" vertical="center"/>
    </xf>
    <xf numFmtId="0" fontId="0" fillId="0" borderId="103" xfId="0" applyBorder="1" applyAlignment="1">
      <alignment horizontal="center" vertical="center"/>
    </xf>
    <xf numFmtId="0" fontId="85" fillId="0" borderId="0" xfId="0" applyFont="1" applyAlignment="1">
      <alignment horizontal="left" vertical="top" wrapText="1"/>
    </xf>
    <xf numFmtId="0" fontId="0" fillId="0" borderId="36" xfId="0" applyBorder="1" applyAlignment="1">
      <alignment horizontal="center" vertical="center"/>
    </xf>
    <xf numFmtId="204" fontId="0" fillId="0" borderId="70" xfId="0" applyNumberFormat="1" applyBorder="1" applyAlignment="1">
      <alignment horizontal="center" vertical="center"/>
    </xf>
    <xf numFmtId="204" fontId="0" fillId="0" borderId="13" xfId="0" applyNumberFormat="1" applyBorder="1" applyAlignment="1">
      <alignment horizontal="center" vertical="center"/>
    </xf>
    <xf numFmtId="204" fontId="0" fillId="0" borderId="67" xfId="0" applyNumberFormat="1" applyBorder="1" applyAlignment="1">
      <alignment horizontal="center" vertical="center"/>
    </xf>
    <xf numFmtId="204" fontId="0" fillId="0" borderId="90" xfId="0" applyNumberFormat="1" applyBorder="1" applyAlignment="1">
      <alignment horizontal="center" vertical="center"/>
    </xf>
    <xf numFmtId="204" fontId="0" fillId="0" borderId="65" xfId="0" applyNumberFormat="1" applyBorder="1" applyAlignment="1">
      <alignment horizontal="center" vertical="center"/>
    </xf>
    <xf numFmtId="204" fontId="0" fillId="0" borderId="91" xfId="0" applyNumberFormat="1" applyBorder="1" applyAlignment="1">
      <alignment horizontal="center" vertical="center"/>
    </xf>
    <xf numFmtId="0" fontId="0" fillId="0" borderId="36" xfId="0" applyBorder="1" applyAlignment="1">
      <alignment horizontal="center" vertical="center" shrinkToFit="1"/>
    </xf>
    <xf numFmtId="0" fontId="85" fillId="36" borderId="48" xfId="0" applyFont="1" applyFill="1" applyBorder="1" applyAlignment="1" applyProtection="1">
      <alignment horizontal="center" vertical="center"/>
      <protection locked="0"/>
    </xf>
    <xf numFmtId="0" fontId="85" fillId="36" borderId="36" xfId="0" applyFont="1" applyFill="1" applyBorder="1" applyAlignment="1" applyProtection="1">
      <alignment horizontal="center" vertical="center"/>
      <protection locked="0"/>
    </xf>
    <xf numFmtId="0" fontId="85" fillId="36" borderId="104" xfId="0" applyFont="1" applyFill="1" applyBorder="1" applyAlignment="1" applyProtection="1">
      <alignment horizontal="center" vertical="center"/>
      <protection locked="0"/>
    </xf>
    <xf numFmtId="0" fontId="85" fillId="36" borderId="105" xfId="0" applyFont="1" applyFill="1" applyBorder="1" applyAlignment="1" applyProtection="1">
      <alignment horizontal="center" vertical="center"/>
      <protection locked="0"/>
    </xf>
    <xf numFmtId="0" fontId="0" fillId="0" borderId="36" xfId="0" applyBorder="1" applyAlignment="1">
      <alignment horizontal="left" vertical="center"/>
    </xf>
    <xf numFmtId="0" fontId="0" fillId="0" borderId="29" xfId="0" applyBorder="1" applyAlignment="1">
      <alignment horizontal="left" vertical="center"/>
    </xf>
    <xf numFmtId="0" fontId="0" fillId="0" borderId="105" xfId="0" applyBorder="1" applyAlignment="1">
      <alignment horizontal="left" vertical="center"/>
    </xf>
    <xf numFmtId="0" fontId="0" fillId="0" borderId="106" xfId="0" applyBorder="1" applyAlignment="1">
      <alignment horizontal="left" vertical="center"/>
    </xf>
    <xf numFmtId="0" fontId="85" fillId="36" borderId="107" xfId="0" applyFont="1" applyFill="1" applyBorder="1" applyAlignment="1" applyProtection="1">
      <alignment horizontal="center" vertical="center"/>
      <protection locked="0"/>
    </xf>
    <xf numFmtId="0" fontId="85" fillId="36" borderId="108" xfId="0" applyFont="1" applyFill="1" applyBorder="1" applyAlignment="1" applyProtection="1">
      <alignment horizontal="center" vertical="center"/>
      <protection locked="0"/>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0" borderId="36" xfId="0" applyFont="1" applyBorder="1" applyAlignment="1">
      <alignment horizontal="left" vertical="center"/>
    </xf>
    <xf numFmtId="0" fontId="0" fillId="0" borderId="29" xfId="0" applyFont="1" applyBorder="1" applyAlignment="1">
      <alignment horizontal="left" vertical="center"/>
    </xf>
    <xf numFmtId="0" fontId="83" fillId="0" borderId="107" xfId="0" applyFont="1" applyBorder="1" applyAlignment="1">
      <alignment horizontal="center" vertical="center"/>
    </xf>
    <xf numFmtId="0" fontId="83" fillId="0" borderId="108" xfId="0" applyFont="1" applyBorder="1" applyAlignment="1">
      <alignment horizontal="center" vertical="center"/>
    </xf>
    <xf numFmtId="0" fontId="83" fillId="0" borderId="48" xfId="0" applyFont="1" applyBorder="1" applyAlignment="1">
      <alignment horizontal="center" vertical="center"/>
    </xf>
    <xf numFmtId="0" fontId="83" fillId="0" borderId="36" xfId="0" applyFont="1" applyBorder="1" applyAlignment="1">
      <alignment horizontal="center" vertical="center"/>
    </xf>
    <xf numFmtId="0" fontId="83" fillId="0" borderId="104" xfId="0" applyFont="1" applyBorder="1" applyAlignment="1">
      <alignment horizontal="center" vertical="center"/>
    </xf>
    <xf numFmtId="0" fontId="83" fillId="0" borderId="105" xfId="0" applyFont="1" applyBorder="1" applyAlignment="1">
      <alignment horizontal="center" vertical="center"/>
    </xf>
    <xf numFmtId="0" fontId="83" fillId="39" borderId="108" xfId="0" applyFont="1" applyFill="1" applyBorder="1" applyAlignment="1">
      <alignment horizontal="center" vertical="center"/>
    </xf>
    <xf numFmtId="0" fontId="83" fillId="39" borderId="110" xfId="0" applyFont="1" applyFill="1" applyBorder="1" applyAlignment="1">
      <alignment horizontal="center" vertical="center"/>
    </xf>
    <xf numFmtId="0" fontId="83" fillId="39" borderId="36" xfId="0" applyFont="1" applyFill="1" applyBorder="1" applyAlignment="1">
      <alignment horizontal="center" vertical="center"/>
    </xf>
    <xf numFmtId="0" fontId="83" fillId="39" borderId="49" xfId="0" applyFont="1" applyFill="1" applyBorder="1" applyAlignment="1">
      <alignment horizontal="center" vertical="center"/>
    </xf>
    <xf numFmtId="0" fontId="83" fillId="39" borderId="105" xfId="0" applyFont="1" applyFill="1" applyBorder="1" applyAlignment="1">
      <alignment horizontal="center" vertical="center"/>
    </xf>
    <xf numFmtId="0" fontId="83" fillId="39" borderId="111" xfId="0" applyFont="1" applyFill="1" applyBorder="1" applyAlignment="1">
      <alignment horizontal="center" vertical="center"/>
    </xf>
    <xf numFmtId="0" fontId="0" fillId="36" borderId="16" xfId="0" applyFill="1" applyBorder="1" applyAlignment="1" applyProtection="1">
      <alignment horizontal="center" vertical="center"/>
      <protection locked="0"/>
    </xf>
    <xf numFmtId="0" fontId="0" fillId="36" borderId="67" xfId="0" applyFill="1" applyBorder="1" applyAlignment="1" applyProtection="1">
      <alignment horizontal="center" vertical="center"/>
      <protection locked="0"/>
    </xf>
    <xf numFmtId="0" fontId="0" fillId="36" borderId="78" xfId="0" applyFill="1" applyBorder="1" applyAlignment="1" applyProtection="1">
      <alignment horizontal="center" vertical="center"/>
      <protection locked="0"/>
    </xf>
    <xf numFmtId="0" fontId="0" fillId="36" borderId="37" xfId="0" applyFill="1" applyBorder="1" applyAlignment="1" applyProtection="1">
      <alignment horizontal="center" vertical="center"/>
      <protection locked="0"/>
    </xf>
    <xf numFmtId="0" fontId="0" fillId="36" borderId="64" xfId="0" applyFill="1" applyBorder="1" applyAlignment="1" applyProtection="1">
      <alignment horizontal="center" vertical="center"/>
      <protection locked="0"/>
    </xf>
    <xf numFmtId="0" fontId="0" fillId="36" borderId="91" xfId="0" applyFill="1" applyBorder="1" applyAlignment="1" applyProtection="1">
      <alignment horizontal="center" vertical="center"/>
      <protection locked="0"/>
    </xf>
    <xf numFmtId="0" fontId="85" fillId="36" borderId="16" xfId="0" applyFont="1" applyFill="1" applyBorder="1" applyAlignment="1" applyProtection="1">
      <alignment horizontal="center" vertical="center"/>
      <protection locked="0"/>
    </xf>
    <xf numFmtId="0" fontId="85" fillId="36" borderId="67" xfId="0" applyFont="1" applyFill="1" applyBorder="1" applyAlignment="1" applyProtection="1">
      <alignment horizontal="center" vertical="center"/>
      <protection locked="0"/>
    </xf>
    <xf numFmtId="0" fontId="85" fillId="36" borderId="68" xfId="0" applyFont="1" applyFill="1" applyBorder="1" applyAlignment="1" applyProtection="1">
      <alignment horizontal="center" vertical="center"/>
      <protection locked="0"/>
    </xf>
    <xf numFmtId="0" fontId="85" fillId="36" borderId="69" xfId="0" applyFont="1" applyFill="1" applyBorder="1" applyAlignment="1" applyProtection="1">
      <alignment horizontal="center" vertical="center"/>
      <protection locked="0"/>
    </xf>
    <xf numFmtId="0" fontId="0" fillId="0" borderId="7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12" xfId="0" applyFont="1" applyBorder="1" applyAlignment="1">
      <alignment horizontal="left" vertical="center"/>
    </xf>
    <xf numFmtId="0" fontId="0" fillId="0" borderId="10" xfId="0" applyFont="1" applyBorder="1" applyAlignment="1">
      <alignment horizontal="left" vertical="center"/>
    </xf>
    <xf numFmtId="0" fontId="0" fillId="0" borderId="71" xfId="0" applyFont="1" applyBorder="1" applyAlignment="1">
      <alignment horizontal="left"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39" borderId="13" xfId="0" applyFill="1" applyBorder="1" applyAlignment="1">
      <alignment horizontal="center" vertical="center" shrinkToFit="1"/>
    </xf>
    <xf numFmtId="0" fontId="0" fillId="39" borderId="65" xfId="0" applyFill="1" applyBorder="1" applyAlignment="1">
      <alignment horizontal="center" vertical="center" shrinkToFit="1"/>
    </xf>
    <xf numFmtId="0" fontId="0" fillId="39" borderId="0" xfId="0" applyFill="1" applyBorder="1" applyAlignment="1">
      <alignment horizontal="center" vertical="center" shrinkToFit="1"/>
    </xf>
    <xf numFmtId="0" fontId="85" fillId="36" borderId="75" xfId="0" applyFont="1" applyFill="1" applyBorder="1" applyAlignment="1" applyProtection="1">
      <alignment horizontal="center" vertical="center"/>
      <protection locked="0"/>
    </xf>
    <xf numFmtId="0" fontId="85" fillId="36" borderId="77" xfId="0" applyFont="1" applyFill="1" applyBorder="1" applyAlignment="1" applyProtection="1">
      <alignment horizontal="center" vertical="center"/>
      <protection locked="0"/>
    </xf>
    <xf numFmtId="0" fontId="85" fillId="36" borderId="64" xfId="0" applyFont="1" applyFill="1" applyBorder="1" applyAlignment="1" applyProtection="1">
      <alignment horizontal="center" vertical="center"/>
      <protection locked="0"/>
    </xf>
    <xf numFmtId="0" fontId="85" fillId="36" borderId="91" xfId="0" applyFont="1" applyFill="1" applyBorder="1" applyAlignment="1" applyProtection="1">
      <alignment horizontal="center" vertical="center"/>
      <protection locked="0"/>
    </xf>
    <xf numFmtId="0" fontId="0" fillId="0" borderId="118" xfId="0" applyFont="1" applyBorder="1" applyAlignment="1">
      <alignment horizontal="left" vertical="center"/>
    </xf>
    <xf numFmtId="0" fontId="0" fillId="0" borderId="76" xfId="0" applyFont="1" applyBorder="1" applyAlignment="1">
      <alignment horizontal="left" vertical="center"/>
    </xf>
    <xf numFmtId="0" fontId="0" fillId="0" borderId="119" xfId="0" applyFont="1" applyBorder="1" applyAlignment="1">
      <alignment horizontal="left" vertical="center"/>
    </xf>
    <xf numFmtId="0" fontId="0" fillId="0" borderId="90"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83" fillId="0" borderId="75" xfId="0" applyFont="1" applyBorder="1" applyAlignment="1">
      <alignment horizontal="center" vertical="center"/>
    </xf>
    <xf numFmtId="0" fontId="83" fillId="0" borderId="76" xfId="0" applyFont="1" applyBorder="1" applyAlignment="1">
      <alignment horizontal="center" vertical="center"/>
    </xf>
    <xf numFmtId="0" fontId="83" fillId="0" borderId="77" xfId="0" applyFont="1" applyBorder="1" applyAlignment="1">
      <alignment horizontal="center" vertical="center"/>
    </xf>
    <xf numFmtId="0" fontId="83" fillId="0" borderId="78" xfId="0" applyFont="1" applyBorder="1" applyAlignment="1">
      <alignment horizontal="center" vertical="center"/>
    </xf>
    <xf numFmtId="0" fontId="83" fillId="0" borderId="0" xfId="0" applyFont="1" applyBorder="1" applyAlignment="1">
      <alignment horizontal="center" vertical="center"/>
    </xf>
    <xf numFmtId="0" fontId="83" fillId="0" borderId="37" xfId="0" applyFont="1" applyBorder="1" applyAlignment="1">
      <alignment horizontal="center" vertical="center"/>
    </xf>
    <xf numFmtId="0" fontId="83" fillId="0" borderId="68" xfId="0" applyFont="1" applyBorder="1" applyAlignment="1">
      <alignment horizontal="center" vertical="center"/>
    </xf>
    <xf numFmtId="0" fontId="83" fillId="0" borderId="10" xfId="0" applyFont="1" applyBorder="1" applyAlignment="1">
      <alignment horizontal="center" vertical="center"/>
    </xf>
    <xf numFmtId="0" fontId="83" fillId="0" borderId="69" xfId="0" applyFont="1" applyBorder="1" applyAlignment="1">
      <alignment horizontal="center" vertical="center"/>
    </xf>
    <xf numFmtId="0" fontId="83" fillId="39" borderId="118" xfId="0" applyFont="1" applyFill="1" applyBorder="1" applyAlignment="1">
      <alignment horizontal="center" vertical="center"/>
    </xf>
    <xf numFmtId="0" fontId="83" fillId="39" borderId="76" xfId="0" applyFont="1" applyFill="1" applyBorder="1" applyAlignment="1">
      <alignment horizontal="center" vertical="center"/>
    </xf>
    <xf numFmtId="0" fontId="83" fillId="39" borderId="119" xfId="0" applyFont="1" applyFill="1" applyBorder="1" applyAlignment="1">
      <alignment horizontal="center" vertical="center"/>
    </xf>
    <xf numFmtId="0" fontId="83" fillId="39" borderId="39" xfId="0" applyFont="1" applyFill="1" applyBorder="1" applyAlignment="1">
      <alignment horizontal="center" vertical="center"/>
    </xf>
    <xf numFmtId="0" fontId="83" fillId="39" borderId="0" xfId="0" applyFont="1" applyFill="1" applyBorder="1" applyAlignment="1">
      <alignment horizontal="center" vertical="center"/>
    </xf>
    <xf numFmtId="0" fontId="83" fillId="39" borderId="96" xfId="0" applyFont="1" applyFill="1" applyBorder="1" applyAlignment="1">
      <alignment horizontal="center" vertical="center"/>
    </xf>
    <xf numFmtId="0" fontId="83" fillId="39" borderId="112" xfId="0" applyFont="1" applyFill="1" applyBorder="1" applyAlignment="1">
      <alignment horizontal="center" vertical="center"/>
    </xf>
    <xf numFmtId="0" fontId="83" fillId="39" borderId="10" xfId="0" applyFont="1" applyFill="1" applyBorder="1" applyAlignment="1">
      <alignment horizontal="center" vertical="center"/>
    </xf>
    <xf numFmtId="0" fontId="83" fillId="39" borderId="71" xfId="0" applyFont="1" applyFill="1"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63" xfId="0" applyBorder="1" applyAlignment="1">
      <alignment horizontal="center" vertical="center"/>
    </xf>
    <xf numFmtId="0" fontId="0" fillId="0" borderId="120" xfId="0" applyBorder="1" applyAlignment="1">
      <alignment horizontal="center" vertical="center"/>
    </xf>
    <xf numFmtId="178" fontId="0" fillId="38" borderId="121" xfId="0" applyNumberFormat="1" applyFill="1" applyBorder="1" applyAlignment="1">
      <alignment horizontal="center" vertical="center" shrinkToFit="1"/>
    </xf>
    <xf numFmtId="178" fontId="0" fillId="38" borderId="122" xfId="0" applyNumberFormat="1" applyFill="1" applyBorder="1" applyAlignment="1">
      <alignment horizontal="center" vertical="center" shrinkToFit="1"/>
    </xf>
    <xf numFmtId="178" fontId="0" fillId="38" borderId="123" xfId="0" applyNumberFormat="1" applyFill="1" applyBorder="1" applyAlignment="1">
      <alignment horizontal="center" vertical="center" shrinkToFit="1"/>
    </xf>
    <xf numFmtId="178" fontId="0" fillId="38" borderId="112" xfId="0" applyNumberFormat="1" applyFill="1" applyBorder="1" applyAlignment="1">
      <alignment horizontal="center" vertical="center" shrinkToFit="1"/>
    </xf>
    <xf numFmtId="178" fontId="0" fillId="38" borderId="10" xfId="0" applyNumberFormat="1" applyFill="1" applyBorder="1" applyAlignment="1">
      <alignment horizontal="center" vertical="center" shrinkToFit="1"/>
    </xf>
    <xf numFmtId="178" fontId="0" fillId="38" borderId="69" xfId="0" applyNumberFormat="1" applyFill="1" applyBorder="1" applyAlignment="1">
      <alignment horizontal="center" vertical="center" shrinkToFit="1"/>
    </xf>
    <xf numFmtId="0" fontId="0" fillId="39" borderId="124" xfId="0" applyFill="1" applyBorder="1" applyAlignment="1">
      <alignment horizontal="center" vertical="center" shrinkToFit="1"/>
    </xf>
    <xf numFmtId="0" fontId="0" fillId="39" borderId="125" xfId="0" applyFill="1" applyBorder="1" applyAlignment="1">
      <alignment horizontal="center" vertical="center" shrinkToFit="1"/>
    </xf>
    <xf numFmtId="0" fontId="0" fillId="39" borderId="36" xfId="0" applyFill="1" applyBorder="1" applyAlignment="1">
      <alignment horizontal="center" vertical="center" shrinkToFit="1"/>
    </xf>
    <xf numFmtId="0" fontId="0" fillId="39" borderId="49" xfId="0" applyFill="1" applyBorder="1" applyAlignment="1">
      <alignment horizontal="center" vertical="center" shrinkToFit="1"/>
    </xf>
    <xf numFmtId="178" fontId="0" fillId="36" borderId="121" xfId="0" applyNumberFormat="1" applyFill="1" applyBorder="1" applyAlignment="1" applyProtection="1">
      <alignment horizontal="center" vertical="center" shrinkToFit="1"/>
      <protection locked="0"/>
    </xf>
    <xf numFmtId="178" fontId="0" fillId="36" borderId="122" xfId="0" applyNumberFormat="1" applyFill="1" applyBorder="1" applyAlignment="1" applyProtection="1">
      <alignment horizontal="center" vertical="center" shrinkToFit="1"/>
      <protection locked="0"/>
    </xf>
    <xf numFmtId="178" fontId="0" fillId="36" borderId="123" xfId="0" applyNumberFormat="1" applyFill="1" applyBorder="1" applyAlignment="1" applyProtection="1">
      <alignment horizontal="center" vertical="center" shrinkToFit="1"/>
      <protection locked="0"/>
    </xf>
    <xf numFmtId="178" fontId="0" fillId="36" borderId="112" xfId="0" applyNumberFormat="1" applyFill="1" applyBorder="1" applyAlignment="1" applyProtection="1">
      <alignment horizontal="center" vertical="center" shrinkToFit="1"/>
      <protection locked="0"/>
    </xf>
    <xf numFmtId="178" fontId="0" fillId="36" borderId="10" xfId="0" applyNumberFormat="1" applyFill="1" applyBorder="1" applyAlignment="1" applyProtection="1">
      <alignment horizontal="center" vertical="center" shrinkToFit="1"/>
      <protection locked="0"/>
    </xf>
    <xf numFmtId="178" fontId="0" fillId="36" borderId="69" xfId="0" applyNumberFormat="1" applyFill="1" applyBorder="1" applyAlignment="1" applyProtection="1">
      <alignment horizontal="center" vertical="center" shrinkToFit="1"/>
      <protection locked="0"/>
    </xf>
    <xf numFmtId="204" fontId="0" fillId="38" borderId="121" xfId="0" applyNumberFormat="1" applyFill="1" applyBorder="1" applyAlignment="1">
      <alignment horizontal="center" vertical="center" shrinkToFit="1"/>
    </xf>
    <xf numFmtId="204" fontId="0" fillId="38" borderId="122" xfId="0" applyNumberFormat="1" applyFill="1" applyBorder="1" applyAlignment="1">
      <alignment horizontal="center" vertical="center" shrinkToFit="1"/>
    </xf>
    <xf numFmtId="204" fontId="0" fillId="38" borderId="123" xfId="0" applyNumberFormat="1" applyFill="1" applyBorder="1" applyAlignment="1">
      <alignment horizontal="center" vertical="center" shrinkToFit="1"/>
    </xf>
    <xf numFmtId="204" fontId="0" fillId="38" borderId="39" xfId="0" applyNumberFormat="1" applyFill="1" applyBorder="1" applyAlignment="1">
      <alignment horizontal="center" vertical="center" shrinkToFit="1"/>
    </xf>
    <xf numFmtId="204" fontId="0" fillId="38" borderId="0" xfId="0" applyNumberFormat="1" applyFill="1" applyBorder="1" applyAlignment="1">
      <alignment horizontal="center" vertical="center" shrinkToFit="1"/>
    </xf>
    <xf numFmtId="204" fontId="0" fillId="38" borderId="37" xfId="0" applyNumberFormat="1" applyFill="1" applyBorder="1" applyAlignment="1">
      <alignment horizontal="center" vertical="center" shrinkToFit="1"/>
    </xf>
    <xf numFmtId="204" fontId="0" fillId="38" borderId="112" xfId="0" applyNumberFormat="1" applyFill="1" applyBorder="1" applyAlignment="1">
      <alignment horizontal="center" vertical="center" shrinkToFit="1"/>
    </xf>
    <xf numFmtId="204" fontId="0" fillId="38" borderId="10" xfId="0" applyNumberFormat="1" applyFill="1" applyBorder="1" applyAlignment="1">
      <alignment horizontal="center" vertical="center" shrinkToFit="1"/>
    </xf>
    <xf numFmtId="204" fontId="0" fillId="38" borderId="69" xfId="0" applyNumberFormat="1" applyFill="1" applyBorder="1" applyAlignment="1">
      <alignment horizontal="center" vertical="center" shrinkToFit="1"/>
    </xf>
    <xf numFmtId="0" fontId="0" fillId="39" borderId="121" xfId="0" applyFill="1" applyBorder="1" applyAlignment="1">
      <alignment horizontal="center" vertical="center" shrinkToFit="1"/>
    </xf>
    <xf numFmtId="0" fontId="0" fillId="39" borderId="126" xfId="0" applyFill="1" applyBorder="1" applyAlignment="1">
      <alignment horizontal="center" vertical="center" shrinkToFit="1"/>
    </xf>
    <xf numFmtId="0" fontId="0" fillId="39" borderId="112" xfId="0" applyFill="1" applyBorder="1" applyAlignment="1">
      <alignment horizontal="center" vertical="center" shrinkToFit="1"/>
    </xf>
    <xf numFmtId="0" fontId="0" fillId="39" borderId="71" xfId="0" applyFill="1" applyBorder="1" applyAlignment="1">
      <alignment horizontal="center" vertical="center" shrinkToFit="1"/>
    </xf>
    <xf numFmtId="0" fontId="0" fillId="0" borderId="127" xfId="0" applyBorder="1" applyAlignment="1">
      <alignment horizontal="center" vertical="center"/>
    </xf>
    <xf numFmtId="0" fontId="0" fillId="0" borderId="118" xfId="0" applyBorder="1" applyAlignment="1">
      <alignment horizontal="center" vertical="center" textRotation="255"/>
    </xf>
    <xf numFmtId="0" fontId="0" fillId="0" borderId="119" xfId="0" applyBorder="1" applyAlignment="1">
      <alignment horizontal="center" vertical="center" textRotation="255"/>
    </xf>
    <xf numFmtId="0" fontId="0" fillId="0" borderId="39" xfId="0" applyBorder="1" applyAlignment="1">
      <alignment horizontal="center" vertical="center" textRotation="255"/>
    </xf>
    <xf numFmtId="0" fontId="0" fillId="0" borderId="96" xfId="0" applyBorder="1" applyAlignment="1">
      <alignment horizontal="center" vertical="center" textRotation="255"/>
    </xf>
    <xf numFmtId="0" fontId="0" fillId="0" borderId="128" xfId="0" applyBorder="1" applyAlignment="1">
      <alignment horizontal="center" vertical="center" textRotation="255"/>
    </xf>
    <xf numFmtId="0" fontId="0" fillId="0" borderId="129" xfId="0" applyBorder="1" applyAlignment="1">
      <alignment horizontal="center" vertical="center" textRotation="255"/>
    </xf>
    <xf numFmtId="0" fontId="0" fillId="36" borderId="130" xfId="0" applyFill="1" applyBorder="1" applyAlignment="1" applyProtection="1">
      <alignment horizontal="center" vertical="center"/>
      <protection locked="0"/>
    </xf>
    <xf numFmtId="0" fontId="0" fillId="36" borderId="124" xfId="0" applyFill="1" applyBorder="1" applyAlignment="1" applyProtection="1">
      <alignment horizontal="center" vertical="center"/>
      <protection locked="0"/>
    </xf>
    <xf numFmtId="0" fontId="0" fillId="36" borderId="48" xfId="0" applyFill="1" applyBorder="1" applyAlignment="1" applyProtection="1">
      <alignment horizontal="center" vertical="center"/>
      <protection locked="0"/>
    </xf>
    <xf numFmtId="0" fontId="0" fillId="36" borderId="36" xfId="0" applyFill="1" applyBorder="1" applyAlignment="1" applyProtection="1">
      <alignment horizontal="center" vertical="center"/>
      <protection locked="0"/>
    </xf>
    <xf numFmtId="0" fontId="0" fillId="0" borderId="124" xfId="0" applyBorder="1" applyAlignment="1">
      <alignment horizontal="center" vertical="center"/>
    </xf>
    <xf numFmtId="178" fontId="0" fillId="36" borderId="124" xfId="0" applyNumberFormat="1" applyFill="1" applyBorder="1" applyAlignment="1" applyProtection="1">
      <alignment horizontal="center" vertical="center" shrinkToFit="1"/>
      <protection locked="0"/>
    </xf>
    <xf numFmtId="178" fontId="0" fillId="36" borderId="36" xfId="0" applyNumberFormat="1" applyFill="1" applyBorder="1" applyAlignment="1" applyProtection="1">
      <alignment horizontal="center" vertical="center" shrinkToFit="1"/>
      <protection locked="0"/>
    </xf>
    <xf numFmtId="0" fontId="0" fillId="40" borderId="121" xfId="0" applyFill="1" applyBorder="1" applyAlignment="1">
      <alignment horizontal="center" vertical="center" shrinkToFit="1"/>
    </xf>
    <xf numFmtId="0" fontId="0" fillId="40" borderId="122" xfId="0" applyFill="1" applyBorder="1" applyAlignment="1">
      <alignment horizontal="center" vertical="center" shrinkToFit="1"/>
    </xf>
    <xf numFmtId="0" fontId="0" fillId="40" borderId="123" xfId="0" applyFill="1" applyBorder="1" applyAlignment="1">
      <alignment horizontal="center" vertical="center" shrinkToFit="1"/>
    </xf>
    <xf numFmtId="0" fontId="0" fillId="40" borderId="90" xfId="0" applyFill="1" applyBorder="1" applyAlignment="1">
      <alignment horizontal="center" vertical="center" shrinkToFit="1"/>
    </xf>
    <xf numFmtId="0" fontId="0" fillId="40" borderId="65" xfId="0" applyFill="1" applyBorder="1" applyAlignment="1">
      <alignment horizontal="center" vertical="center" shrinkToFit="1"/>
    </xf>
    <xf numFmtId="0" fontId="0" fillId="40" borderId="91" xfId="0" applyFill="1" applyBorder="1" applyAlignment="1">
      <alignment horizontal="center" vertical="center" shrinkToFit="1"/>
    </xf>
    <xf numFmtId="0" fontId="85" fillId="0" borderId="75" xfId="0" applyFont="1" applyFill="1" applyBorder="1" applyAlignment="1">
      <alignment horizontal="center" vertical="center" wrapText="1"/>
    </xf>
    <xf numFmtId="0" fontId="85" fillId="0" borderId="76" xfId="0" applyFont="1" applyFill="1" applyBorder="1" applyAlignment="1">
      <alignment horizontal="center" vertical="center" wrapText="1"/>
    </xf>
    <xf numFmtId="0" fontId="85" fillId="0" borderId="119" xfId="0" applyFont="1" applyFill="1" applyBorder="1" applyAlignment="1">
      <alignment horizontal="center" vertical="center" wrapText="1"/>
    </xf>
    <xf numFmtId="0" fontId="85" fillId="0" borderId="78"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96" xfId="0" applyFont="1" applyFill="1" applyBorder="1" applyAlignment="1">
      <alignment horizontal="center" vertical="center" wrapText="1"/>
    </xf>
    <xf numFmtId="0" fontId="85" fillId="0" borderId="68"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0" fillId="36" borderId="131" xfId="0" applyFill="1" applyBorder="1" applyAlignment="1" applyProtection="1">
      <alignment horizontal="center" vertical="center" shrinkToFit="1"/>
      <protection locked="0"/>
    </xf>
    <xf numFmtId="0" fontId="0" fillId="36" borderId="122" xfId="0" applyFill="1" applyBorder="1" applyAlignment="1" applyProtection="1">
      <alignment horizontal="center" vertical="center" shrinkToFit="1"/>
      <protection locked="0"/>
    </xf>
    <xf numFmtId="0" fontId="0" fillId="36" borderId="123" xfId="0" applyFill="1" applyBorder="1" applyAlignment="1" applyProtection="1">
      <alignment horizontal="center" vertical="center" shrinkToFit="1"/>
      <protection locked="0"/>
    </xf>
    <xf numFmtId="0" fontId="0" fillId="36" borderId="78" xfId="0" applyFill="1" applyBorder="1" applyAlignment="1" applyProtection="1">
      <alignment horizontal="center" vertical="center" shrinkToFit="1"/>
      <protection locked="0"/>
    </xf>
    <xf numFmtId="0" fontId="0" fillId="36" borderId="68" xfId="0" applyFill="1" applyBorder="1" applyAlignment="1" applyProtection="1">
      <alignment horizontal="center" vertical="center" shrinkToFit="1"/>
      <protection locked="0"/>
    </xf>
    <xf numFmtId="0" fontId="0" fillId="36" borderId="10" xfId="0" applyFill="1" applyBorder="1" applyAlignment="1" applyProtection="1">
      <alignment horizontal="center" vertical="center" shrinkToFit="1"/>
      <protection locked="0"/>
    </xf>
    <xf numFmtId="0" fontId="0" fillId="36" borderId="69" xfId="0" applyFill="1" applyBorder="1" applyAlignment="1" applyProtection="1">
      <alignment horizontal="center" vertical="center" shrinkToFit="1"/>
      <protection locked="0"/>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92" fillId="0" borderId="118" xfId="0" applyFont="1" applyBorder="1" applyAlignment="1">
      <alignment horizontal="center" vertical="center" wrapText="1"/>
    </xf>
    <xf numFmtId="0" fontId="92" fillId="0" borderId="76" xfId="0" applyFont="1" applyBorder="1" applyAlignment="1">
      <alignment horizontal="center" vertical="center" wrapText="1"/>
    </xf>
    <xf numFmtId="0" fontId="92" fillId="0" borderId="77" xfId="0" applyFont="1" applyBorder="1" applyAlignment="1">
      <alignment horizontal="center" vertical="center" wrapText="1"/>
    </xf>
    <xf numFmtId="0" fontId="92" fillId="0" borderId="39"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37" xfId="0" applyFont="1" applyBorder="1" applyAlignment="1">
      <alignment horizontal="center" vertical="center" wrapText="1"/>
    </xf>
    <xf numFmtId="0" fontId="92" fillId="0" borderId="128" xfId="0" applyFont="1" applyBorder="1" applyAlignment="1">
      <alignment horizontal="center" vertical="center" wrapText="1"/>
    </xf>
    <xf numFmtId="0" fontId="92" fillId="0" borderId="133" xfId="0" applyFont="1" applyBorder="1" applyAlignment="1">
      <alignment horizontal="center" vertical="center" wrapText="1"/>
    </xf>
    <xf numFmtId="0" fontId="92" fillId="0" borderId="134" xfId="0" applyFont="1" applyBorder="1" applyAlignment="1">
      <alignment horizontal="center" vertical="center" wrapText="1"/>
    </xf>
    <xf numFmtId="0" fontId="84" fillId="0" borderId="118" xfId="0" applyFont="1" applyBorder="1" applyAlignment="1">
      <alignment horizontal="center" vertical="center" wrapText="1"/>
    </xf>
    <xf numFmtId="0" fontId="84" fillId="0" borderId="76" xfId="0" applyFont="1" applyBorder="1" applyAlignment="1">
      <alignment horizontal="center" vertical="center" wrapText="1"/>
    </xf>
    <xf numFmtId="0" fontId="84" fillId="0" borderId="77" xfId="0" applyFont="1" applyBorder="1" applyAlignment="1">
      <alignment horizontal="center" vertical="center" wrapText="1"/>
    </xf>
    <xf numFmtId="0" fontId="84" fillId="0" borderId="39"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128" xfId="0" applyFont="1" applyBorder="1" applyAlignment="1">
      <alignment horizontal="center" vertical="center" wrapText="1"/>
    </xf>
    <xf numFmtId="0" fontId="84" fillId="0" borderId="133" xfId="0" applyFont="1" applyBorder="1" applyAlignment="1">
      <alignment horizontal="center" vertical="center" wrapText="1"/>
    </xf>
    <xf numFmtId="0" fontId="84" fillId="0" borderId="134" xfId="0" applyFont="1" applyBorder="1" applyAlignment="1">
      <alignment horizontal="center" vertical="center" wrapText="1"/>
    </xf>
    <xf numFmtId="0" fontId="22" fillId="0" borderId="118" xfId="0" applyFont="1" applyBorder="1" applyAlignment="1">
      <alignment horizontal="center" vertical="center" shrinkToFit="1"/>
    </xf>
    <xf numFmtId="0" fontId="22" fillId="0" borderId="76"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7" xfId="0" applyFont="1" applyBorder="1" applyAlignment="1">
      <alignment horizontal="center" vertical="center" shrinkToFit="1"/>
    </xf>
    <xf numFmtId="0" fontId="22" fillId="0" borderId="128" xfId="0" applyFont="1" applyBorder="1" applyAlignment="1">
      <alignment horizontal="center" vertical="center" shrinkToFit="1"/>
    </xf>
    <xf numFmtId="0" fontId="22" fillId="0" borderId="133" xfId="0" applyFont="1" applyBorder="1" applyAlignment="1">
      <alignment horizontal="center" vertical="center" shrinkToFit="1"/>
    </xf>
    <xf numFmtId="0" fontId="22" fillId="0" borderId="134" xfId="0" applyFont="1" applyBorder="1" applyAlignment="1">
      <alignment horizontal="center" vertical="center" shrinkToFit="1"/>
    </xf>
    <xf numFmtId="0" fontId="0" fillId="0" borderId="118"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128" xfId="0" applyBorder="1" applyAlignment="1">
      <alignment horizontal="center"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48" xfId="0" applyBorder="1" applyAlignment="1">
      <alignment horizontal="center" vertical="center" textRotation="255"/>
    </xf>
    <xf numFmtId="0" fontId="0" fillId="0" borderId="36" xfId="0" applyBorder="1" applyAlignment="1">
      <alignment horizontal="center" vertical="center" textRotation="255"/>
    </xf>
    <xf numFmtId="0" fontId="0" fillId="0" borderId="135" xfId="0" applyBorder="1" applyAlignment="1">
      <alignment horizontal="center" vertical="center" textRotation="255"/>
    </xf>
    <xf numFmtId="0" fontId="0" fillId="0" borderId="136" xfId="0" applyBorder="1" applyAlignment="1">
      <alignment horizontal="center" vertical="center" textRotation="255"/>
    </xf>
    <xf numFmtId="0" fontId="0" fillId="0" borderId="108" xfId="0" applyBorder="1" applyAlignment="1">
      <alignment horizontal="center" vertical="center"/>
    </xf>
    <xf numFmtId="0" fontId="0" fillId="0" borderId="136" xfId="0" applyBorder="1" applyAlignment="1">
      <alignment horizontal="center" vertical="center"/>
    </xf>
    <xf numFmtId="0" fontId="0" fillId="0" borderId="108" xfId="0" applyBorder="1" applyAlignment="1">
      <alignment horizontal="center" vertical="center" wrapText="1"/>
    </xf>
    <xf numFmtId="0" fontId="0" fillId="0" borderId="110" xfId="0" applyBorder="1" applyAlignment="1">
      <alignment horizontal="center" vertical="center"/>
    </xf>
    <xf numFmtId="0" fontId="0" fillId="0" borderId="49" xfId="0" applyBorder="1" applyAlignment="1">
      <alignment horizontal="center" vertical="center"/>
    </xf>
    <xf numFmtId="0" fontId="0" fillId="0" borderId="137" xfId="0" applyBorder="1" applyAlignment="1">
      <alignment horizontal="center" vertical="center"/>
    </xf>
    <xf numFmtId="0" fontId="0" fillId="39" borderId="105" xfId="0" applyFill="1" applyBorder="1" applyAlignment="1">
      <alignment horizontal="center" vertical="center" shrinkToFit="1"/>
    </xf>
    <xf numFmtId="0" fontId="0" fillId="39" borderId="111" xfId="0" applyFill="1" applyBorder="1" applyAlignment="1">
      <alignment horizontal="center" vertical="center" shrinkToFit="1"/>
    </xf>
    <xf numFmtId="0" fontId="0" fillId="0" borderId="68" xfId="0" applyFill="1" applyBorder="1" applyAlignment="1" applyProtection="1">
      <alignment horizontal="center" vertical="center"/>
      <protection hidden="1"/>
    </xf>
    <xf numFmtId="0" fontId="0" fillId="0" borderId="69" xfId="0" applyFill="1" applyBorder="1" applyAlignment="1" applyProtection="1">
      <alignment horizontal="center" vertical="center"/>
      <protection hidden="1"/>
    </xf>
    <xf numFmtId="0" fontId="0" fillId="40" borderId="70" xfId="0" applyFill="1" applyBorder="1" applyAlignment="1">
      <alignment horizontal="center" vertical="center" shrinkToFit="1"/>
    </xf>
    <xf numFmtId="0" fontId="0" fillId="40" borderId="13" xfId="0" applyFill="1" applyBorder="1" applyAlignment="1">
      <alignment horizontal="center" vertical="center" shrinkToFit="1"/>
    </xf>
    <xf numFmtId="0" fontId="0" fillId="40" borderId="67" xfId="0" applyFill="1" applyBorder="1" applyAlignment="1">
      <alignment horizontal="center" vertical="center" shrinkToFit="1"/>
    </xf>
    <xf numFmtId="0" fontId="0" fillId="40" borderId="39" xfId="0" applyFill="1" applyBorder="1" applyAlignment="1">
      <alignment horizontal="center" vertical="center" shrinkToFit="1"/>
    </xf>
    <xf numFmtId="0" fontId="0" fillId="40" borderId="0" xfId="0" applyFill="1" applyBorder="1" applyAlignment="1">
      <alignment horizontal="center" vertical="center" shrinkToFit="1"/>
    </xf>
    <xf numFmtId="0" fontId="0" fillId="40" borderId="37" xfId="0" applyFill="1" applyBorder="1" applyAlignment="1">
      <alignment horizontal="center" vertical="center" shrinkToFit="1"/>
    </xf>
    <xf numFmtId="0" fontId="0" fillId="0" borderId="112" xfId="0" applyBorder="1" applyAlignment="1">
      <alignment horizontal="center" vertical="center"/>
    </xf>
    <xf numFmtId="0" fontId="0" fillId="0" borderId="10" xfId="0" applyBorder="1" applyAlignment="1">
      <alignment horizontal="center" vertical="center"/>
    </xf>
    <xf numFmtId="0" fontId="0" fillId="0" borderId="69" xfId="0" applyBorder="1" applyAlignment="1">
      <alignment horizontal="center" vertical="center"/>
    </xf>
    <xf numFmtId="0" fontId="0" fillId="36" borderId="112" xfId="0" applyFill="1" applyBorder="1" applyAlignment="1" applyProtection="1">
      <alignment horizontal="center" vertical="center" shrinkToFit="1"/>
      <protection locked="0"/>
    </xf>
    <xf numFmtId="0" fontId="0" fillId="36" borderId="104" xfId="0" applyFill="1" applyBorder="1" applyAlignment="1" applyProtection="1">
      <alignment horizontal="center" vertical="center"/>
      <protection locked="0"/>
    </xf>
    <xf numFmtId="0" fontId="0" fillId="36" borderId="105" xfId="0" applyFill="1" applyBorder="1" applyAlignment="1" applyProtection="1">
      <alignment horizontal="center" vertical="center"/>
      <protection locked="0"/>
    </xf>
    <xf numFmtId="0" fontId="0" fillId="0" borderId="105" xfId="0" applyBorder="1" applyAlignment="1">
      <alignment horizontal="center" vertical="center"/>
    </xf>
    <xf numFmtId="200" fontId="0" fillId="36" borderId="36" xfId="0" applyNumberFormat="1" applyFill="1" applyBorder="1" applyAlignment="1" applyProtection="1">
      <alignment horizontal="center" vertical="center" shrinkToFit="1"/>
      <protection locked="0"/>
    </xf>
    <xf numFmtId="200" fontId="0" fillId="36" borderId="105" xfId="0" applyNumberFormat="1" applyFill="1" applyBorder="1" applyAlignment="1" applyProtection="1">
      <alignment horizontal="center" vertical="center" shrinkToFit="1"/>
      <protection locked="0"/>
    </xf>
    <xf numFmtId="200" fontId="0" fillId="38" borderId="36" xfId="0" applyNumberFormat="1" applyFill="1" applyBorder="1" applyAlignment="1">
      <alignment horizontal="center" vertical="center" shrinkToFit="1"/>
    </xf>
    <xf numFmtId="200" fontId="0" fillId="38" borderId="105" xfId="0" applyNumberFormat="1" applyFill="1" applyBorder="1" applyAlignment="1">
      <alignment horizontal="center" vertical="center" shrinkToFit="1"/>
    </xf>
    <xf numFmtId="0" fontId="0" fillId="38" borderId="36" xfId="0" applyFill="1" applyBorder="1" applyAlignment="1">
      <alignment horizontal="center" vertical="center" shrinkToFit="1"/>
    </xf>
    <xf numFmtId="0" fontId="0" fillId="38" borderId="105" xfId="0" applyFill="1" applyBorder="1" applyAlignment="1">
      <alignment horizontal="center" vertical="center" shrinkToFit="1"/>
    </xf>
    <xf numFmtId="0" fontId="0" fillId="38" borderId="112" xfId="0" applyFill="1" applyBorder="1" applyAlignment="1">
      <alignment horizontal="center" vertical="center" shrinkToFit="1"/>
    </xf>
    <xf numFmtId="0" fontId="0" fillId="38" borderId="10" xfId="0" applyFill="1" applyBorder="1" applyAlignment="1">
      <alignment horizontal="center" vertical="center" shrinkToFit="1"/>
    </xf>
    <xf numFmtId="0" fontId="0" fillId="38" borderId="69" xfId="0" applyFill="1" applyBorder="1" applyAlignment="1">
      <alignment horizontal="center" vertical="center" shrinkToFit="1"/>
    </xf>
    <xf numFmtId="178" fontId="0" fillId="36" borderId="138" xfId="0" applyNumberFormat="1" applyFill="1" applyBorder="1" applyAlignment="1" applyProtection="1">
      <alignment horizontal="center" vertical="center" shrinkToFit="1"/>
      <protection locked="0"/>
    </xf>
    <xf numFmtId="178" fontId="0" fillId="36" borderId="139" xfId="0" applyNumberFormat="1" applyFill="1" applyBorder="1" applyAlignment="1" applyProtection="1">
      <alignment horizontal="center" vertical="center" shrinkToFit="1"/>
      <protection locked="0"/>
    </xf>
    <xf numFmtId="200" fontId="0" fillId="38" borderId="124" xfId="0" applyNumberFormat="1" applyFill="1" applyBorder="1" applyAlignment="1">
      <alignment horizontal="center" vertical="center" shrinkToFit="1"/>
    </xf>
    <xf numFmtId="0" fontId="0" fillId="38" borderId="124" xfId="0" applyFill="1"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36" borderId="68" xfId="0" applyFill="1" applyBorder="1" applyAlignment="1" applyProtection="1">
      <alignment horizontal="center" vertical="center"/>
      <protection locked="0"/>
    </xf>
    <xf numFmtId="0" fontId="0" fillId="36" borderId="69" xfId="0" applyFill="1" applyBorder="1" applyAlignment="1" applyProtection="1">
      <alignment horizontal="center" vertical="center"/>
      <protection locked="0"/>
    </xf>
    <xf numFmtId="0" fontId="0" fillId="40" borderId="112" xfId="0" applyFill="1" applyBorder="1" applyAlignment="1">
      <alignment horizontal="center" vertical="center" shrinkToFit="1"/>
    </xf>
    <xf numFmtId="0" fontId="0" fillId="40" borderId="10" xfId="0" applyFill="1" applyBorder="1" applyAlignment="1">
      <alignment horizontal="center" vertical="center" shrinkToFit="1"/>
    </xf>
    <xf numFmtId="0" fontId="0" fillId="40" borderId="69" xfId="0" applyFill="1" applyBorder="1" applyAlignment="1">
      <alignment horizontal="center" vertical="center" shrinkToFit="1"/>
    </xf>
    <xf numFmtId="0" fontId="0" fillId="39" borderId="10" xfId="0" applyFill="1"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39" borderId="122" xfId="0" applyFill="1" applyBorder="1" applyAlignment="1">
      <alignment horizontal="center" vertical="center" shrinkToFit="1"/>
    </xf>
    <xf numFmtId="0" fontId="0" fillId="0" borderId="140" xfId="0" applyBorder="1" applyAlignment="1">
      <alignment horizontal="center" vertical="center"/>
    </xf>
    <xf numFmtId="0" fontId="0" fillId="0" borderId="141" xfId="0" applyBorder="1" applyAlignment="1">
      <alignment horizontal="center" vertical="center"/>
    </xf>
    <xf numFmtId="0" fontId="0" fillId="38" borderId="142" xfId="0" applyFill="1" applyBorder="1" applyAlignment="1">
      <alignment horizontal="center" vertical="center" shrinkToFit="1"/>
    </xf>
    <xf numFmtId="0" fontId="0" fillId="38" borderId="143" xfId="0" applyFill="1" applyBorder="1" applyAlignment="1">
      <alignment horizontal="center" vertical="center" shrinkToFit="1"/>
    </xf>
    <xf numFmtId="0" fontId="0" fillId="38" borderId="144" xfId="0" applyFill="1" applyBorder="1" applyAlignment="1">
      <alignment horizontal="center" vertical="center" shrinkToFit="1"/>
    </xf>
    <xf numFmtId="0" fontId="0" fillId="38" borderId="145" xfId="0" applyFill="1" applyBorder="1" applyAlignment="1">
      <alignment horizontal="center" vertical="center" shrinkToFit="1"/>
    </xf>
    <xf numFmtId="0" fontId="0" fillId="39" borderId="146" xfId="0" applyFill="1" applyBorder="1" applyAlignment="1">
      <alignment horizontal="center" vertical="center" shrinkToFit="1"/>
    </xf>
    <xf numFmtId="0" fontId="0" fillId="39" borderId="147" xfId="0" applyFill="1" applyBorder="1" applyAlignment="1">
      <alignment horizontal="center" vertical="center" shrinkToFit="1"/>
    </xf>
    <xf numFmtId="0" fontId="0" fillId="39" borderId="29" xfId="0" applyFill="1" applyBorder="1" applyAlignment="1">
      <alignment horizontal="center" vertical="center" shrinkToFit="1"/>
    </xf>
    <xf numFmtId="0" fontId="0" fillId="39" borderId="18" xfId="0" applyFill="1" applyBorder="1" applyAlignment="1">
      <alignment horizontal="center" vertical="center" shrinkToFit="1"/>
    </xf>
    <xf numFmtId="200" fontId="0" fillId="36" borderId="124" xfId="0" applyNumberFormat="1" applyFill="1" applyBorder="1" applyAlignment="1" applyProtection="1">
      <alignment horizontal="center" vertical="center" shrinkToFit="1"/>
      <protection locked="0"/>
    </xf>
    <xf numFmtId="178" fontId="0" fillId="38" borderId="148" xfId="0" applyNumberFormat="1" applyFill="1" applyBorder="1" applyAlignment="1">
      <alignment horizontal="center" vertical="center" shrinkToFit="1"/>
    </xf>
    <xf numFmtId="178" fontId="0" fillId="38" borderId="149" xfId="0" applyNumberFormat="1" applyFill="1" applyBorder="1" applyAlignment="1">
      <alignment horizontal="center" vertical="center" shrinkToFit="1"/>
    </xf>
    <xf numFmtId="178" fontId="0" fillId="38" borderId="150" xfId="0" applyNumberFormat="1" applyFill="1" applyBorder="1" applyAlignment="1">
      <alignment horizontal="center" vertical="center" shrinkToFit="1"/>
    </xf>
    <xf numFmtId="178" fontId="0" fillId="38" borderId="144" xfId="0" applyNumberFormat="1" applyFill="1" applyBorder="1" applyAlignment="1">
      <alignment horizontal="center" vertical="center" shrinkToFit="1"/>
    </xf>
    <xf numFmtId="0" fontId="84" fillId="0" borderId="151" xfId="0" applyFont="1" applyBorder="1" applyAlignment="1">
      <alignment horizontal="center" vertical="center" shrinkToFit="1"/>
    </xf>
    <xf numFmtId="0" fontId="84" fillId="0" borderId="152" xfId="0" applyFont="1" applyBorder="1" applyAlignment="1">
      <alignment horizontal="center" vertical="center" shrinkToFit="1"/>
    </xf>
    <xf numFmtId="178" fontId="0" fillId="36" borderId="148" xfId="0" applyNumberFormat="1" applyFill="1" applyBorder="1" applyAlignment="1" applyProtection="1">
      <alignment horizontal="center" vertical="center" shrinkToFit="1"/>
      <protection locked="0"/>
    </xf>
    <xf numFmtId="178" fontId="0" fillId="36" borderId="149" xfId="0" applyNumberFormat="1" applyFill="1" applyBorder="1" applyAlignment="1" applyProtection="1">
      <alignment horizontal="center" vertical="center" shrinkToFit="1"/>
      <protection locked="0"/>
    </xf>
    <xf numFmtId="178" fontId="0" fillId="36" borderId="150" xfId="0" applyNumberFormat="1" applyFill="1" applyBorder="1" applyAlignment="1" applyProtection="1">
      <alignment horizontal="center" vertical="center" shrinkToFit="1"/>
      <protection locked="0"/>
    </xf>
    <xf numFmtId="178" fontId="0" fillId="36" borderId="144" xfId="0" applyNumberFormat="1" applyFill="1" applyBorder="1" applyAlignment="1" applyProtection="1">
      <alignment horizontal="center" vertical="center" shrinkToFit="1"/>
      <protection locked="0"/>
    </xf>
    <xf numFmtId="0" fontId="0" fillId="36" borderId="124" xfId="0" applyFill="1" applyBorder="1" applyAlignment="1" applyProtection="1">
      <alignment horizontal="center" vertical="center" shrinkToFit="1"/>
      <protection locked="0"/>
    </xf>
    <xf numFmtId="0" fontId="0" fillId="36" borderId="36" xfId="0" applyFill="1" applyBorder="1" applyAlignment="1" applyProtection="1">
      <alignment horizontal="center" vertical="center" shrinkToFit="1"/>
      <protection locked="0"/>
    </xf>
    <xf numFmtId="178" fontId="0" fillId="38" borderId="153" xfId="0" applyNumberFormat="1" applyFill="1" applyBorder="1" applyAlignment="1">
      <alignment horizontal="center" vertical="center" shrinkToFit="1"/>
    </xf>
    <xf numFmtId="178" fontId="0" fillId="38" borderId="145" xfId="0" applyNumberFormat="1" applyFill="1" applyBorder="1" applyAlignment="1">
      <alignment horizontal="center" vertical="center" shrinkToFit="1"/>
    </xf>
    <xf numFmtId="0" fontId="84" fillId="0" borderId="108" xfId="0" applyFont="1" applyBorder="1" applyAlignment="1">
      <alignment horizontal="center" vertical="center" wrapText="1"/>
    </xf>
    <xf numFmtId="0" fontId="84" fillId="0" borderId="36" xfId="0" applyFont="1" applyBorder="1" applyAlignment="1">
      <alignment horizontal="center" vertical="center" wrapText="1"/>
    </xf>
    <xf numFmtId="0" fontId="84" fillId="0" borderId="154" xfId="0" applyFont="1" applyBorder="1" applyAlignment="1">
      <alignment horizontal="center" vertical="center" wrapText="1"/>
    </xf>
    <xf numFmtId="178" fontId="0" fillId="36" borderId="153" xfId="0" applyNumberFormat="1" applyFill="1" applyBorder="1" applyAlignment="1" applyProtection="1">
      <alignment horizontal="center" vertical="center" shrinkToFit="1"/>
      <protection locked="0"/>
    </xf>
    <xf numFmtId="178" fontId="0" fillId="36" borderId="145" xfId="0" applyNumberFormat="1" applyFill="1" applyBorder="1" applyAlignment="1" applyProtection="1">
      <alignment horizontal="center" vertical="center" shrinkToFit="1"/>
      <protection locked="0"/>
    </xf>
    <xf numFmtId="0" fontId="84" fillId="0" borderId="155" xfId="0" applyFont="1" applyBorder="1" applyAlignment="1">
      <alignment horizontal="center" vertical="center" shrinkToFit="1"/>
    </xf>
    <xf numFmtId="0" fontId="0" fillId="0" borderId="130" xfId="0" applyFill="1" applyBorder="1" applyAlignment="1" applyProtection="1">
      <alignment horizontal="center" vertical="center"/>
      <protection hidden="1"/>
    </xf>
    <xf numFmtId="0" fontId="0" fillId="0" borderId="124"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84" fillId="0" borderId="108" xfId="0" applyFont="1" applyBorder="1" applyAlignment="1">
      <alignment horizontal="center" vertical="center"/>
    </xf>
    <xf numFmtId="0" fontId="84" fillId="0" borderId="36" xfId="0" applyFont="1" applyBorder="1" applyAlignment="1">
      <alignment horizontal="center" vertical="center"/>
    </xf>
    <xf numFmtId="0" fontId="84" fillId="0" borderId="154" xfId="0" applyFont="1" applyBorder="1" applyAlignment="1">
      <alignment horizontal="center" vertical="center"/>
    </xf>
    <xf numFmtId="0" fontId="92" fillId="0" borderId="108" xfId="0" applyFont="1" applyBorder="1" applyAlignment="1">
      <alignment horizontal="center" vertical="center" wrapText="1"/>
    </xf>
    <xf numFmtId="0" fontId="92" fillId="0" borderId="36" xfId="0" applyFont="1" applyBorder="1" applyAlignment="1">
      <alignment horizontal="center" vertical="center" wrapText="1"/>
    </xf>
    <xf numFmtId="0" fontId="92" fillId="0" borderId="154" xfId="0" applyFont="1" applyBorder="1" applyAlignment="1">
      <alignment horizontal="center" vertical="center" wrapText="1"/>
    </xf>
    <xf numFmtId="0" fontId="0" fillId="0" borderId="118" xfId="0" applyBorder="1" applyAlignment="1">
      <alignment horizontal="center" vertical="center"/>
    </xf>
    <xf numFmtId="0" fontId="0" fillId="0" borderId="128" xfId="0" applyBorder="1" applyAlignment="1">
      <alignment horizontal="center" vertical="center"/>
    </xf>
    <xf numFmtId="0" fontId="84" fillId="0" borderId="13" xfId="0" applyFont="1" applyBorder="1" applyAlignment="1">
      <alignment horizontal="center" vertical="center"/>
    </xf>
    <xf numFmtId="0" fontId="84" fillId="0" borderId="67" xfId="0" applyFont="1" applyBorder="1" applyAlignment="1">
      <alignment horizontal="center" vertical="center"/>
    </xf>
    <xf numFmtId="0" fontId="84" fillId="0" borderId="65" xfId="0" applyFont="1" applyBorder="1" applyAlignment="1">
      <alignment horizontal="center" vertical="center"/>
    </xf>
    <xf numFmtId="0" fontId="84" fillId="0" borderId="91" xfId="0" applyFont="1" applyBorder="1" applyAlignment="1">
      <alignment horizontal="center" vertical="center"/>
    </xf>
    <xf numFmtId="0" fontId="0" fillId="36" borderId="70"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90" xfId="0"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93" fillId="0" borderId="70" xfId="0" applyFont="1" applyFill="1" applyBorder="1" applyAlignment="1">
      <alignment horizontal="center" vertical="center" wrapText="1" shrinkToFit="1"/>
    </xf>
    <xf numFmtId="0" fontId="93" fillId="0" borderId="13" xfId="0" applyFont="1" applyFill="1" applyBorder="1" applyAlignment="1">
      <alignment horizontal="center" vertical="center" wrapText="1" shrinkToFit="1"/>
    </xf>
    <xf numFmtId="0" fontId="93" fillId="0" borderId="67" xfId="0" applyFont="1" applyFill="1" applyBorder="1" applyAlignment="1">
      <alignment horizontal="center" vertical="center" wrapText="1" shrinkToFit="1"/>
    </xf>
    <xf numFmtId="0" fontId="93" fillId="0" borderId="90" xfId="0" applyFont="1" applyFill="1" applyBorder="1" applyAlignment="1">
      <alignment horizontal="center" vertical="center" wrapText="1" shrinkToFit="1"/>
    </xf>
    <xf numFmtId="0" fontId="93" fillId="0" borderId="65" xfId="0" applyFont="1" applyFill="1" applyBorder="1" applyAlignment="1">
      <alignment horizontal="center" vertical="center" wrapText="1" shrinkToFit="1"/>
    </xf>
    <xf numFmtId="0" fontId="93" fillId="0" borderId="91" xfId="0" applyFont="1" applyFill="1" applyBorder="1" applyAlignment="1">
      <alignment horizontal="center" vertical="center" wrapText="1" shrinkToFit="1"/>
    </xf>
    <xf numFmtId="0" fontId="84" fillId="0" borderId="70"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67" xfId="0" applyFont="1" applyBorder="1" applyAlignment="1">
      <alignment horizontal="center" vertical="center" wrapText="1"/>
    </xf>
    <xf numFmtId="0" fontId="84" fillId="0" borderId="90"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91" xfId="0" applyFont="1" applyBorder="1" applyAlignment="1">
      <alignment horizontal="center" vertical="center" wrapText="1"/>
    </xf>
    <xf numFmtId="0" fontId="94" fillId="0" borderId="70" xfId="0" applyFont="1" applyBorder="1" applyAlignment="1">
      <alignment horizontal="center" vertical="center"/>
    </xf>
    <xf numFmtId="0" fontId="94" fillId="0" borderId="13" xfId="0" applyFont="1" applyBorder="1" applyAlignment="1">
      <alignment horizontal="center" vertical="center"/>
    </xf>
    <xf numFmtId="0" fontId="94" fillId="0" borderId="67" xfId="0" applyFont="1" applyBorder="1" applyAlignment="1">
      <alignment horizontal="center" vertical="center"/>
    </xf>
    <xf numFmtId="0" fontId="94" fillId="0" borderId="90" xfId="0" applyFont="1" applyBorder="1" applyAlignment="1">
      <alignment horizontal="center" vertical="center"/>
    </xf>
    <xf numFmtId="0" fontId="94" fillId="0" borderId="65" xfId="0" applyFont="1" applyBorder="1" applyAlignment="1">
      <alignment horizontal="center" vertical="center"/>
    </xf>
    <xf numFmtId="0" fontId="94" fillId="0" borderId="91" xfId="0" applyFont="1" applyBorder="1" applyAlignment="1">
      <alignment horizontal="center" vertical="center"/>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37" xfId="0" applyBorder="1" applyAlignment="1">
      <alignment horizontal="center" vertical="center" textRotation="255"/>
    </xf>
    <xf numFmtId="0" fontId="0" fillId="0" borderId="132" xfId="0" applyBorder="1" applyAlignment="1">
      <alignment horizontal="center" vertical="center" textRotation="255"/>
    </xf>
    <xf numFmtId="0" fontId="0" fillId="0" borderId="134" xfId="0" applyBorder="1" applyAlignment="1">
      <alignment horizontal="center" vertical="center" textRotation="255"/>
    </xf>
    <xf numFmtId="0" fontId="84" fillId="0" borderId="70" xfId="0" applyFont="1" applyBorder="1" applyAlignment="1">
      <alignment horizontal="center" vertical="center"/>
    </xf>
    <xf numFmtId="0" fontId="84" fillId="0" borderId="90" xfId="0" applyFont="1" applyBorder="1" applyAlignment="1">
      <alignment horizontal="center" vertical="center"/>
    </xf>
    <xf numFmtId="0" fontId="72" fillId="38" borderId="13" xfId="0" applyFont="1" applyFill="1" applyBorder="1" applyAlignment="1">
      <alignment horizontal="center" vertical="center" wrapText="1"/>
    </xf>
    <xf numFmtId="0" fontId="72" fillId="38" borderId="65" xfId="0" applyFont="1" applyFill="1" applyBorder="1" applyAlignment="1">
      <alignment horizontal="center" vertical="center" wrapText="1"/>
    </xf>
    <xf numFmtId="0" fontId="90" fillId="0" borderId="0" xfId="0" applyFont="1" applyAlignment="1">
      <alignment horizontal="center" vertical="center"/>
    </xf>
    <xf numFmtId="0" fontId="0" fillId="41" borderId="70" xfId="0" applyFill="1" applyBorder="1" applyAlignment="1" applyProtection="1">
      <alignment horizontal="center" vertical="center" shrinkToFit="1"/>
      <protection locked="0"/>
    </xf>
    <xf numFmtId="0" fontId="0" fillId="41" borderId="13" xfId="0" applyFill="1" applyBorder="1" applyAlignment="1" applyProtection="1">
      <alignment horizontal="center" vertical="center" shrinkToFit="1"/>
      <protection locked="0"/>
    </xf>
    <xf numFmtId="0" fontId="0" fillId="41" borderId="67" xfId="0" applyFill="1" applyBorder="1" applyAlignment="1" applyProtection="1">
      <alignment horizontal="center" vertical="center" shrinkToFit="1"/>
      <protection locked="0"/>
    </xf>
    <xf numFmtId="0" fontId="0" fillId="41" borderId="90" xfId="0" applyFill="1" applyBorder="1" applyAlignment="1" applyProtection="1">
      <alignment horizontal="center" vertical="center" shrinkToFit="1"/>
      <protection locked="0"/>
    </xf>
    <xf numFmtId="0" fontId="0" fillId="41" borderId="65" xfId="0" applyFill="1" applyBorder="1" applyAlignment="1" applyProtection="1">
      <alignment horizontal="center" vertical="center" shrinkToFit="1"/>
      <protection locked="0"/>
    </xf>
    <xf numFmtId="0" fontId="0" fillId="41" borderId="91" xfId="0" applyFill="1" applyBorder="1" applyAlignment="1" applyProtection="1">
      <alignment horizontal="center" vertical="center" shrinkToFit="1"/>
      <protection locked="0"/>
    </xf>
    <xf numFmtId="0" fontId="68" fillId="0" borderId="0" xfId="44" applyAlignment="1">
      <alignment horizontal="left" vertical="center"/>
    </xf>
    <xf numFmtId="0" fontId="85" fillId="0" borderId="7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67" xfId="0" applyFont="1" applyBorder="1" applyAlignment="1">
      <alignment horizontal="center" vertical="center" wrapText="1"/>
    </xf>
    <xf numFmtId="0" fontId="85" fillId="0" borderId="90" xfId="0" applyFont="1" applyBorder="1" applyAlignment="1">
      <alignment horizontal="center" vertical="center" wrapText="1"/>
    </xf>
    <xf numFmtId="0" fontId="85" fillId="0" borderId="65" xfId="0" applyFont="1" applyBorder="1" applyAlignment="1">
      <alignment horizontal="center" vertical="center" wrapText="1"/>
    </xf>
    <xf numFmtId="0" fontId="85" fillId="0" borderId="91" xfId="0" applyFont="1" applyBorder="1" applyAlignment="1">
      <alignment horizontal="center" vertical="center" wrapText="1"/>
    </xf>
    <xf numFmtId="0" fontId="95" fillId="0" borderId="70" xfId="0" applyFont="1" applyBorder="1" applyAlignment="1">
      <alignment horizontal="center" vertical="center"/>
    </xf>
    <xf numFmtId="0" fontId="95" fillId="0" borderId="13" xfId="0" applyFont="1" applyBorder="1" applyAlignment="1">
      <alignment horizontal="center" vertical="center"/>
    </xf>
    <xf numFmtId="0" fontId="95" fillId="0" borderId="67" xfId="0" applyFont="1" applyBorder="1" applyAlignment="1">
      <alignment horizontal="center" vertical="center"/>
    </xf>
    <xf numFmtId="0" fontId="95" fillId="0" borderId="90" xfId="0" applyFont="1" applyBorder="1" applyAlignment="1">
      <alignment horizontal="center" vertical="center"/>
    </xf>
    <xf numFmtId="0" fontId="95" fillId="0" borderId="65" xfId="0" applyFont="1" applyBorder="1" applyAlignment="1">
      <alignment horizontal="center" vertical="center"/>
    </xf>
    <xf numFmtId="0" fontId="95" fillId="0" borderId="91"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Followed Hyperlink" xfId="69"/>
    <cellStyle name="良い" xfId="70"/>
  </cellStyles>
  <dxfs count="109">
    <dxf>
      <fill>
        <patternFill>
          <bgColor theme="0" tint="-0.4999699890613556"/>
        </patternFill>
      </fill>
    </dxf>
    <dxf>
      <fill>
        <patternFill>
          <fgColor theme="0" tint="-0.4999699890613556"/>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fgColor theme="0" tint="-0.4999699890613556"/>
          <bgColor theme="0" tint="-0.4999699890613556"/>
        </patternFill>
      </fill>
    </dxf>
    <dxf>
      <fill>
        <patternFill>
          <bgColor theme="0" tint="-0.4999699890613556"/>
        </patternFill>
      </fill>
    </dxf>
    <dxf>
      <fill>
        <patternFill>
          <fgColor theme="0" tint="-0.4999699890613556"/>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fgColor theme="1" tint="0.49998000264167786"/>
          <bgColor theme="1" tint="0.4999800026416778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 Id="rId3" Type="http://schemas.openxmlformats.org/officeDocument/2006/relationships/image" Target="../media/image8.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7</xdr:row>
      <xdr:rowOff>57150</xdr:rowOff>
    </xdr:from>
    <xdr:to>
      <xdr:col>39</xdr:col>
      <xdr:colOff>323850</xdr:colOff>
      <xdr:row>18</xdr:row>
      <xdr:rowOff>9525</xdr:rowOff>
    </xdr:to>
    <xdr:grpSp>
      <xdr:nvGrpSpPr>
        <xdr:cNvPr id="1" name="グループ化 1"/>
        <xdr:cNvGrpSpPr>
          <a:grpSpLocks/>
        </xdr:cNvGrpSpPr>
      </xdr:nvGrpSpPr>
      <xdr:grpSpPr>
        <a:xfrm>
          <a:off x="6534150" y="1428750"/>
          <a:ext cx="7419975" cy="3409950"/>
          <a:chOff x="7572375" y="847725"/>
          <a:chExt cx="8477250" cy="3409950"/>
        </a:xfrm>
        <a:solidFill>
          <a:srgbClr val="FFFFFF"/>
        </a:solidFill>
      </xdr:grpSpPr>
      <xdr:pic>
        <xdr:nvPicPr>
          <xdr:cNvPr id="2" name="図 2"/>
          <xdr:cNvPicPr preferRelativeResize="1">
            <a:picLocks noChangeAspect="1"/>
          </xdr:cNvPicPr>
        </xdr:nvPicPr>
        <xdr:blipFill>
          <a:blip r:embed="rId1"/>
          <a:stretch>
            <a:fillRect/>
          </a:stretch>
        </xdr:blipFill>
        <xdr:spPr>
          <a:xfrm>
            <a:off x="7572375" y="1152916"/>
            <a:ext cx="8477250" cy="3104759"/>
          </a:xfrm>
          <a:prstGeom prst="rect">
            <a:avLst/>
          </a:prstGeom>
          <a:noFill/>
          <a:ln w="9525" cmpd="sng">
            <a:noFill/>
          </a:ln>
        </xdr:spPr>
      </xdr:pic>
      <xdr:grpSp>
        <xdr:nvGrpSpPr>
          <xdr:cNvPr id="3" name="グループ化 1"/>
          <xdr:cNvGrpSpPr>
            <a:grpSpLocks/>
          </xdr:cNvGrpSpPr>
        </xdr:nvGrpSpPr>
        <xdr:grpSpPr>
          <a:xfrm>
            <a:off x="7572375" y="847725"/>
            <a:ext cx="6476619" cy="2953017"/>
            <a:chOff x="7981944" y="838200"/>
            <a:chExt cx="6474960" cy="2952750"/>
          </a:xfrm>
          <a:solidFill>
            <a:srgbClr val="FFFFFF"/>
          </a:solidFill>
        </xdr:grpSpPr>
        <xdr:grpSp>
          <xdr:nvGrpSpPr>
            <xdr:cNvPr id="4" name="グループ化 2"/>
            <xdr:cNvGrpSpPr>
              <a:grpSpLocks/>
            </xdr:cNvGrpSpPr>
          </xdr:nvGrpSpPr>
          <xdr:grpSpPr>
            <a:xfrm>
              <a:off x="10162387" y="2143316"/>
              <a:ext cx="4294517" cy="1647635"/>
              <a:chOff x="10162482" y="2143126"/>
              <a:chExt cx="4294422" cy="1647824"/>
            </a:xfrm>
            <a:solidFill>
              <a:srgbClr val="FFFFFF"/>
            </a:solidFill>
          </xdr:grpSpPr>
          <xdr:grpSp>
            <xdr:nvGrpSpPr>
              <xdr:cNvPr id="5" name="グループ化 4"/>
              <xdr:cNvGrpSpPr>
                <a:grpSpLocks/>
              </xdr:cNvGrpSpPr>
            </xdr:nvGrpSpPr>
            <xdr:grpSpPr>
              <a:xfrm>
                <a:off x="10162482" y="2143126"/>
                <a:ext cx="4294422" cy="1123816"/>
                <a:chOff x="9268678" y="1848629"/>
                <a:chExt cx="3997324" cy="1046192"/>
              </a:xfrm>
              <a:solidFill>
                <a:srgbClr val="FFFFFF"/>
              </a:solidFill>
            </xdr:grpSpPr>
            <xdr:sp>
              <xdr:nvSpPr>
                <xdr:cNvPr id="6" name="四角形: 角を丸くする 8"/>
                <xdr:cNvSpPr>
                  <a:spLocks/>
                </xdr:cNvSpPr>
              </xdr:nvSpPr>
              <xdr:spPr>
                <a:xfrm>
                  <a:off x="9268678"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四角形: 角を丸くする 9"/>
                <xdr:cNvSpPr>
                  <a:spLocks/>
                </xdr:cNvSpPr>
              </xdr:nvSpPr>
              <xdr:spPr>
                <a:xfrm>
                  <a:off x="12361607" y="1848629"/>
                  <a:ext cx="904395" cy="1046192"/>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 name="テキスト ボックス 7"/>
              <xdr:cNvSpPr txBox="1">
                <a:spLocks noChangeArrowheads="1"/>
              </xdr:cNvSpPr>
            </xdr:nvSpPr>
            <xdr:spPr>
              <a:xfrm>
                <a:off x="11371362" y="3495578"/>
                <a:ext cx="2571285" cy="295372"/>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枠部分の数値を入力して下さい</a:t>
                </a:r>
              </a:p>
            </xdr:txBody>
          </xdr:sp>
        </xdr:grpSp>
        <xdr:sp>
          <xdr:nvSpPr>
            <xdr:cNvPr id="9" name="テキスト ボックス 5"/>
            <xdr:cNvSpPr txBox="1">
              <a:spLocks noChangeArrowheads="1"/>
            </xdr:cNvSpPr>
          </xdr:nvSpPr>
          <xdr:spPr>
            <a:xfrm>
              <a:off x="7981944" y="838200"/>
              <a:ext cx="637784" cy="2952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1</a:t>
              </a:r>
              <a:r>
                <a:rPr lang="en-US" cap="none" sz="1200" b="1" i="0" u="none" baseline="0">
                  <a:solidFill>
                    <a:srgbClr val="FF0000"/>
                  </a:solidFill>
                  <a:latin typeface="ＭＳ Ｐゴシック"/>
                  <a:ea typeface="ＭＳ Ｐゴシック"/>
                  <a:cs typeface="ＭＳ Ｐゴシック"/>
                </a:rPr>
                <a:t>面</a:t>
              </a:r>
            </a:p>
          </xdr:txBody>
        </xdr:sp>
      </xdr:grpSp>
    </xdr:grpSp>
    <xdr:clientData/>
  </xdr:twoCellAnchor>
  <xdr:twoCellAnchor>
    <xdr:from>
      <xdr:col>39</xdr:col>
      <xdr:colOff>533400</xdr:colOff>
      <xdr:row>7</xdr:row>
      <xdr:rowOff>133350</xdr:rowOff>
    </xdr:from>
    <xdr:to>
      <xdr:col>43</xdr:col>
      <xdr:colOff>514350</xdr:colOff>
      <xdr:row>23</xdr:row>
      <xdr:rowOff>152400</xdr:rowOff>
    </xdr:to>
    <xdr:grpSp>
      <xdr:nvGrpSpPr>
        <xdr:cNvPr id="10" name="グループ化 10"/>
        <xdr:cNvGrpSpPr>
          <a:grpSpLocks/>
        </xdr:cNvGrpSpPr>
      </xdr:nvGrpSpPr>
      <xdr:grpSpPr>
        <a:xfrm>
          <a:off x="14163675" y="1504950"/>
          <a:ext cx="2381250" cy="5048250"/>
          <a:chOff x="7581900" y="4505325"/>
          <a:chExt cx="2724150" cy="5048250"/>
        </a:xfrm>
        <a:solidFill>
          <a:srgbClr val="FFFFFF"/>
        </a:solidFill>
      </xdr:grpSpPr>
      <xdr:pic>
        <xdr:nvPicPr>
          <xdr:cNvPr id="11" name="図 11"/>
          <xdr:cNvPicPr preferRelativeResize="1">
            <a:picLocks noChangeAspect="1"/>
          </xdr:cNvPicPr>
        </xdr:nvPicPr>
        <xdr:blipFill>
          <a:blip r:embed="rId2"/>
          <a:stretch>
            <a:fillRect/>
          </a:stretch>
        </xdr:blipFill>
        <xdr:spPr>
          <a:xfrm>
            <a:off x="7581900" y="4848606"/>
            <a:ext cx="2724150" cy="4704969"/>
          </a:xfrm>
          <a:prstGeom prst="rect">
            <a:avLst/>
          </a:prstGeom>
          <a:noFill/>
          <a:ln w="9525" cmpd="sng">
            <a:noFill/>
          </a:ln>
        </xdr:spPr>
      </xdr:pic>
      <xdr:grpSp>
        <xdr:nvGrpSpPr>
          <xdr:cNvPr id="12" name="グループ化 9"/>
          <xdr:cNvGrpSpPr>
            <a:grpSpLocks/>
          </xdr:cNvGrpSpPr>
        </xdr:nvGrpSpPr>
        <xdr:grpSpPr>
          <a:xfrm>
            <a:off x="7591435" y="4505325"/>
            <a:ext cx="2714615" cy="5010388"/>
            <a:chOff x="7591425" y="4505325"/>
            <a:chExt cx="2531822" cy="4672767"/>
          </a:xfrm>
          <a:solidFill>
            <a:srgbClr val="FFFFFF"/>
          </a:solidFill>
        </xdr:grpSpPr>
        <xdr:grpSp>
          <xdr:nvGrpSpPr>
            <xdr:cNvPr id="13" name="グループ化 10"/>
            <xdr:cNvGrpSpPr>
              <a:grpSpLocks/>
            </xdr:cNvGrpSpPr>
          </xdr:nvGrpSpPr>
          <xdr:grpSpPr>
            <a:xfrm>
              <a:off x="7591425" y="4505325"/>
              <a:ext cx="2447639" cy="4672767"/>
              <a:chOff x="7953375" y="4286250"/>
              <a:chExt cx="2447925" cy="4672767"/>
            </a:xfrm>
            <a:solidFill>
              <a:srgbClr val="FFFFFF"/>
            </a:solidFill>
          </xdr:grpSpPr>
          <xdr:sp>
            <xdr:nvSpPr>
              <xdr:cNvPr id="14" name="四角形: 角を丸くする 15"/>
              <xdr:cNvSpPr>
                <a:spLocks/>
              </xdr:cNvSpPr>
            </xdr:nvSpPr>
            <xdr:spPr>
              <a:xfrm>
                <a:off x="8717128" y="8488236"/>
                <a:ext cx="1687844" cy="470781"/>
              </a:xfrm>
              <a:prstGeom prst="roundRect">
                <a:avLst/>
              </a:prstGeom>
              <a:noFill/>
              <a:ln w="381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テキスト ボックス 16"/>
              <xdr:cNvSpPr txBox="1">
                <a:spLocks noChangeArrowheads="1"/>
              </xdr:cNvSpPr>
            </xdr:nvSpPr>
            <xdr:spPr>
              <a:xfrm>
                <a:off x="7953375" y="4286250"/>
                <a:ext cx="639520" cy="293216"/>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2</a:t>
                </a:r>
                <a:r>
                  <a:rPr lang="en-US" cap="none" sz="1200" b="1" i="0" u="none" baseline="0">
                    <a:solidFill>
                      <a:srgbClr val="FF0000"/>
                    </a:solidFill>
                    <a:latin typeface="ＭＳ Ｐゴシック"/>
                    <a:ea typeface="ＭＳ Ｐゴシック"/>
                    <a:cs typeface="ＭＳ Ｐゴシック"/>
                  </a:rPr>
                  <a:t>面</a:t>
                </a:r>
              </a:p>
            </xdr:txBody>
          </xdr:sp>
        </xdr:grpSp>
        <xdr:sp>
          <xdr:nvSpPr>
            <xdr:cNvPr id="16" name="テキスト ボックス 14"/>
            <xdr:cNvSpPr txBox="1">
              <a:spLocks noChangeArrowheads="1"/>
            </xdr:cNvSpPr>
          </xdr:nvSpPr>
          <xdr:spPr>
            <a:xfrm>
              <a:off x="7626871" y="7516923"/>
              <a:ext cx="2496376" cy="248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枠部分の数値を入力して下さい</a:t>
              </a:r>
            </a:p>
          </xdr:txBody>
        </xdr:sp>
      </xdr:grpSp>
    </xdr:grpSp>
    <xdr:clientData/>
  </xdr:twoCellAnchor>
  <xdr:twoCellAnchor>
    <xdr:from>
      <xdr:col>30</xdr:col>
      <xdr:colOff>371475</xdr:colOff>
      <xdr:row>18</xdr:row>
      <xdr:rowOff>76200</xdr:rowOff>
    </xdr:from>
    <xdr:to>
      <xdr:col>39</xdr:col>
      <xdr:colOff>228600</xdr:colOff>
      <xdr:row>19</xdr:row>
      <xdr:rowOff>9525</xdr:rowOff>
    </xdr:to>
    <xdr:sp>
      <xdr:nvSpPr>
        <xdr:cNvPr id="17" name="テキスト ボックス 18"/>
        <xdr:cNvSpPr txBox="1">
          <a:spLocks noChangeArrowheads="1"/>
        </xdr:cNvSpPr>
      </xdr:nvSpPr>
      <xdr:spPr>
        <a:xfrm>
          <a:off x="8601075" y="4905375"/>
          <a:ext cx="52578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この計算結果は、入力例用に作成したもので実在する建築物や計画によるものではありません。</a:t>
          </a:r>
        </a:p>
      </xdr:txBody>
    </xdr:sp>
    <xdr:clientData/>
  </xdr:twoCellAnchor>
  <xdr:twoCellAnchor>
    <xdr:from>
      <xdr:col>26</xdr:col>
      <xdr:colOff>152400</xdr:colOff>
      <xdr:row>24</xdr:row>
      <xdr:rowOff>0</xdr:rowOff>
    </xdr:from>
    <xdr:to>
      <xdr:col>40</xdr:col>
      <xdr:colOff>104775</xdr:colOff>
      <xdr:row>37</xdr:row>
      <xdr:rowOff>57150</xdr:rowOff>
    </xdr:to>
    <xdr:grpSp>
      <xdr:nvGrpSpPr>
        <xdr:cNvPr id="18" name="グループ化 14505"/>
        <xdr:cNvGrpSpPr>
          <a:grpSpLocks/>
        </xdr:cNvGrpSpPr>
      </xdr:nvGrpSpPr>
      <xdr:grpSpPr>
        <a:xfrm>
          <a:off x="6343650" y="6581775"/>
          <a:ext cx="7991475" cy="3524250"/>
          <a:chOff x="7443107" y="6830786"/>
          <a:chExt cx="9938592" cy="3974672"/>
        </a:xfrm>
        <a:solidFill>
          <a:srgbClr val="FFFFFF"/>
        </a:solidFill>
      </xdr:grpSpPr>
      <xdr:grpSp>
        <xdr:nvGrpSpPr>
          <xdr:cNvPr id="19" name="グループ化 14495"/>
          <xdr:cNvGrpSpPr>
            <a:grpSpLocks/>
          </xdr:cNvGrpSpPr>
        </xdr:nvGrpSpPr>
        <xdr:grpSpPr>
          <a:xfrm>
            <a:off x="7443107" y="6830786"/>
            <a:ext cx="9938592" cy="3974672"/>
            <a:chOff x="7443107" y="6830786"/>
            <a:chExt cx="9938592" cy="3974672"/>
          </a:xfrm>
          <a:solidFill>
            <a:srgbClr val="FFFFFF"/>
          </a:solidFill>
        </xdr:grpSpPr>
        <xdr:pic>
          <xdr:nvPicPr>
            <xdr:cNvPr id="20" name="図 29"/>
            <xdr:cNvPicPr preferRelativeResize="1">
              <a:picLocks noChangeAspect="1"/>
            </xdr:cNvPicPr>
          </xdr:nvPicPr>
          <xdr:blipFill>
            <a:blip r:embed="rId3"/>
            <a:stretch>
              <a:fillRect/>
            </a:stretch>
          </xdr:blipFill>
          <xdr:spPr>
            <a:xfrm>
              <a:off x="7443107" y="7375316"/>
              <a:ext cx="9938592" cy="3430142"/>
            </a:xfrm>
            <a:prstGeom prst="rect">
              <a:avLst/>
            </a:prstGeom>
            <a:noFill/>
            <a:ln w="9525" cmpd="sng">
              <a:noFill/>
            </a:ln>
          </xdr:spPr>
        </xdr:pic>
        <xdr:pic>
          <xdr:nvPicPr>
            <xdr:cNvPr id="21" name="図 30"/>
            <xdr:cNvPicPr preferRelativeResize="1">
              <a:picLocks noChangeAspect="1"/>
            </xdr:cNvPicPr>
          </xdr:nvPicPr>
          <xdr:blipFill>
            <a:blip r:embed="rId4"/>
            <a:stretch>
              <a:fillRect/>
            </a:stretch>
          </xdr:blipFill>
          <xdr:spPr>
            <a:xfrm>
              <a:off x="7470438" y="6830786"/>
              <a:ext cx="2584034" cy="462056"/>
            </a:xfrm>
            <a:prstGeom prst="rect">
              <a:avLst/>
            </a:prstGeom>
            <a:noFill/>
            <a:ln w="9525" cmpd="sng">
              <a:noFill/>
            </a:ln>
          </xdr:spPr>
        </xdr:pic>
      </xdr:grpSp>
      <xdr:sp>
        <xdr:nvSpPr>
          <xdr:cNvPr id="22" name="正方形/長方形 14496"/>
          <xdr:cNvSpPr>
            <a:spLocks/>
          </xdr:cNvSpPr>
        </xdr:nvSpPr>
        <xdr:spPr>
          <a:xfrm>
            <a:off x="12608690" y="8119573"/>
            <a:ext cx="891989" cy="1299718"/>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正方形/長方形 14497"/>
          <xdr:cNvSpPr>
            <a:spLocks/>
          </xdr:cNvSpPr>
        </xdr:nvSpPr>
        <xdr:spPr>
          <a:xfrm>
            <a:off x="15150485" y="8108643"/>
            <a:ext cx="882050" cy="1299718"/>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正方形/長方形 14501"/>
          <xdr:cNvSpPr>
            <a:spLocks/>
          </xdr:cNvSpPr>
        </xdr:nvSpPr>
        <xdr:spPr>
          <a:xfrm>
            <a:off x="8635738" y="9430221"/>
            <a:ext cx="4887303" cy="515714"/>
          </a:xfrm>
          <a:prstGeom prst="rect">
            <a:avLst/>
          </a:prstGeom>
          <a:noFill/>
          <a:ln w="381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27</xdr:col>
      <xdr:colOff>76200</xdr:colOff>
      <xdr:row>5</xdr:row>
      <xdr:rowOff>76200</xdr:rowOff>
    </xdr:from>
    <xdr:to>
      <xdr:col>29</xdr:col>
      <xdr:colOff>276225</xdr:colOff>
      <xdr:row>6</xdr:row>
      <xdr:rowOff>209550</xdr:rowOff>
    </xdr:to>
    <xdr:sp>
      <xdr:nvSpPr>
        <xdr:cNvPr id="25" name="テキスト ボックス 1"/>
        <xdr:cNvSpPr txBox="1">
          <a:spLocks noChangeArrowheads="1"/>
        </xdr:cNvSpPr>
      </xdr:nvSpPr>
      <xdr:spPr>
        <a:xfrm>
          <a:off x="6505575" y="876300"/>
          <a:ext cx="140017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Meiryo UI"/>
              <a:ea typeface="Meiryo UI"/>
              <a:cs typeface="Meiryo UI"/>
            </a:rPr>
            <a:t>Ver.3.2</a:t>
          </a:r>
          <a:r>
            <a:rPr lang="en-US" cap="none" sz="1800" b="0" i="0" u="none" baseline="0">
              <a:solidFill>
                <a:srgbClr val="000000"/>
              </a:solidFill>
              <a:latin typeface="Meiryo UI"/>
              <a:ea typeface="Meiryo UI"/>
              <a:cs typeface="Meiryo UI"/>
            </a:rPr>
            <a:t>以前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66675</xdr:colOff>
      <xdr:row>6</xdr:row>
      <xdr:rowOff>66675</xdr:rowOff>
    </xdr:from>
    <xdr:ext cx="7410450" cy="3038475"/>
    <xdr:sp>
      <xdr:nvSpPr>
        <xdr:cNvPr id="1" name="AutoShape 704"/>
        <xdr:cNvSpPr>
          <a:spLocks noChangeAspect="1"/>
        </xdr:cNvSpPr>
      </xdr:nvSpPr>
      <xdr:spPr>
        <a:xfrm>
          <a:off x="6496050" y="1209675"/>
          <a:ext cx="7410450" cy="3038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27</xdr:col>
      <xdr:colOff>85725</xdr:colOff>
      <xdr:row>5</xdr:row>
      <xdr:rowOff>66675</xdr:rowOff>
    </xdr:from>
    <xdr:to>
      <xdr:col>39</xdr:col>
      <xdr:colOff>314325</xdr:colOff>
      <xdr:row>15</xdr:row>
      <xdr:rowOff>228600</xdr:rowOff>
    </xdr:to>
    <xdr:grpSp>
      <xdr:nvGrpSpPr>
        <xdr:cNvPr id="2" name="グループ化 4"/>
        <xdr:cNvGrpSpPr>
          <a:grpSpLocks/>
        </xdr:cNvGrpSpPr>
      </xdr:nvGrpSpPr>
      <xdr:grpSpPr>
        <a:xfrm>
          <a:off x="6515100" y="866775"/>
          <a:ext cx="7429500" cy="3381375"/>
          <a:chOff x="7553325" y="866775"/>
          <a:chExt cx="8496300" cy="3390900"/>
        </a:xfrm>
        <a:solidFill>
          <a:srgbClr val="FFFFFF"/>
        </a:solidFill>
      </xdr:grpSpPr>
      <xdr:pic>
        <xdr:nvPicPr>
          <xdr:cNvPr id="3" name="図 35"/>
          <xdr:cNvPicPr preferRelativeResize="1">
            <a:picLocks noChangeAspect="1"/>
          </xdr:cNvPicPr>
        </xdr:nvPicPr>
        <xdr:blipFill>
          <a:blip r:embed="rId1"/>
          <a:stretch>
            <a:fillRect/>
          </a:stretch>
        </xdr:blipFill>
        <xdr:spPr>
          <a:xfrm>
            <a:off x="7572442" y="1152458"/>
            <a:ext cx="8477183" cy="3105217"/>
          </a:xfrm>
          <a:prstGeom prst="rect">
            <a:avLst/>
          </a:prstGeom>
          <a:noFill/>
          <a:ln w="9525" cmpd="sng">
            <a:noFill/>
          </a:ln>
        </xdr:spPr>
      </xdr:pic>
      <xdr:grpSp>
        <xdr:nvGrpSpPr>
          <xdr:cNvPr id="4" name="グループ化 1"/>
          <xdr:cNvGrpSpPr>
            <a:grpSpLocks/>
          </xdr:cNvGrpSpPr>
        </xdr:nvGrpSpPr>
        <xdr:grpSpPr>
          <a:xfrm>
            <a:off x="7553325" y="866775"/>
            <a:ext cx="6495421" cy="2933976"/>
            <a:chOff x="7962900" y="857250"/>
            <a:chExt cx="6494004" cy="2933700"/>
          </a:xfrm>
          <a:solidFill>
            <a:srgbClr val="FFFFFF"/>
          </a:solidFill>
        </xdr:grpSpPr>
        <xdr:grpSp>
          <xdr:nvGrpSpPr>
            <xdr:cNvPr id="5" name="グループ化 2"/>
            <xdr:cNvGrpSpPr>
              <a:grpSpLocks/>
            </xdr:cNvGrpSpPr>
          </xdr:nvGrpSpPr>
          <xdr:grpSpPr>
            <a:xfrm>
              <a:off x="10162744" y="2142944"/>
              <a:ext cx="4294160" cy="1648006"/>
              <a:chOff x="10162482" y="2143126"/>
              <a:chExt cx="4294422" cy="1647824"/>
            </a:xfrm>
            <a:solidFill>
              <a:srgbClr val="FFFFFF"/>
            </a:solidFill>
          </xdr:grpSpPr>
          <xdr:grpSp>
            <xdr:nvGrpSpPr>
              <xdr:cNvPr id="6" name="グループ化 4"/>
              <xdr:cNvGrpSpPr>
                <a:grpSpLocks/>
              </xdr:cNvGrpSpPr>
            </xdr:nvGrpSpPr>
            <xdr:grpSpPr>
              <a:xfrm>
                <a:off x="10162482" y="2143126"/>
                <a:ext cx="4294422" cy="1123816"/>
                <a:chOff x="9268678" y="1848629"/>
                <a:chExt cx="3997324" cy="1046192"/>
              </a:xfrm>
              <a:solidFill>
                <a:srgbClr val="FFFFFF"/>
              </a:solidFill>
            </xdr:grpSpPr>
            <xdr:sp>
              <xdr:nvSpPr>
                <xdr:cNvPr id="7" name="四角形: 角を丸くする 7"/>
                <xdr:cNvSpPr>
                  <a:spLocks/>
                </xdr:cNvSpPr>
              </xdr:nvSpPr>
              <xdr:spPr>
                <a:xfrm>
                  <a:off x="9268678"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四角形: 角を丸くする 8"/>
                <xdr:cNvSpPr>
                  <a:spLocks/>
                </xdr:cNvSpPr>
              </xdr:nvSpPr>
              <xdr:spPr>
                <a:xfrm>
                  <a:off x="12361607" y="1848629"/>
                  <a:ext cx="904395" cy="104619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9" name="テキスト ボックス 5"/>
              <xdr:cNvSpPr txBox="1">
                <a:spLocks noChangeArrowheads="1"/>
              </xdr:cNvSpPr>
            </xdr:nvSpPr>
            <xdr:spPr>
              <a:xfrm>
                <a:off x="11371362" y="3495578"/>
                <a:ext cx="2571285" cy="295372"/>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sp>
          <xdr:nvSpPr>
            <xdr:cNvPr id="10" name="テキスト ボックス 3"/>
            <xdr:cNvSpPr txBox="1">
              <a:spLocks noChangeArrowheads="1"/>
            </xdr:cNvSpPr>
          </xdr:nvSpPr>
          <xdr:spPr>
            <a:xfrm>
              <a:off x="7962900" y="857250"/>
              <a:ext cx="638036" cy="29557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1</a:t>
              </a:r>
              <a:r>
                <a:rPr lang="en-US" cap="none" sz="1200" b="1" i="0" u="none" baseline="0">
                  <a:solidFill>
                    <a:srgbClr val="FF0000"/>
                  </a:solidFill>
                  <a:latin typeface="ＭＳ Ｐゴシック"/>
                  <a:ea typeface="ＭＳ Ｐゴシック"/>
                  <a:cs typeface="ＭＳ Ｐゴシック"/>
                </a:rPr>
                <a:t>面</a:t>
              </a:r>
            </a:p>
          </xdr:txBody>
        </xdr:sp>
      </xdr:grpSp>
    </xdr:grpSp>
    <xdr:clientData/>
  </xdr:twoCellAnchor>
  <xdr:twoCellAnchor>
    <xdr:from>
      <xdr:col>27</xdr:col>
      <xdr:colOff>104775</xdr:colOff>
      <xdr:row>16</xdr:row>
      <xdr:rowOff>142875</xdr:rowOff>
    </xdr:from>
    <xdr:to>
      <xdr:col>31</xdr:col>
      <xdr:colOff>95250</xdr:colOff>
      <xdr:row>34</xdr:row>
      <xdr:rowOff>9525</xdr:rowOff>
    </xdr:to>
    <xdr:grpSp>
      <xdr:nvGrpSpPr>
        <xdr:cNvPr id="11" name="グループ化 6"/>
        <xdr:cNvGrpSpPr>
          <a:grpSpLocks/>
        </xdr:cNvGrpSpPr>
      </xdr:nvGrpSpPr>
      <xdr:grpSpPr>
        <a:xfrm>
          <a:off x="6534150" y="4505325"/>
          <a:ext cx="2390775" cy="5048250"/>
          <a:chOff x="7581900" y="4505325"/>
          <a:chExt cx="2724150" cy="5048250"/>
        </a:xfrm>
        <a:solidFill>
          <a:srgbClr val="FFFFFF"/>
        </a:solidFill>
      </xdr:grpSpPr>
      <xdr:pic>
        <xdr:nvPicPr>
          <xdr:cNvPr id="12" name="図 41"/>
          <xdr:cNvPicPr preferRelativeResize="1">
            <a:picLocks noChangeAspect="1"/>
          </xdr:cNvPicPr>
        </xdr:nvPicPr>
        <xdr:blipFill>
          <a:blip r:embed="rId2"/>
          <a:stretch>
            <a:fillRect/>
          </a:stretch>
        </xdr:blipFill>
        <xdr:spPr>
          <a:xfrm>
            <a:off x="7581900" y="4848606"/>
            <a:ext cx="2724150" cy="4704969"/>
          </a:xfrm>
          <a:prstGeom prst="rect">
            <a:avLst/>
          </a:prstGeom>
          <a:noFill/>
          <a:ln w="9525" cmpd="sng">
            <a:noFill/>
          </a:ln>
        </xdr:spPr>
      </xdr:pic>
      <xdr:grpSp>
        <xdr:nvGrpSpPr>
          <xdr:cNvPr id="13" name="グループ化 9"/>
          <xdr:cNvGrpSpPr>
            <a:grpSpLocks/>
          </xdr:cNvGrpSpPr>
        </xdr:nvGrpSpPr>
        <xdr:grpSpPr>
          <a:xfrm>
            <a:off x="7591435" y="4505325"/>
            <a:ext cx="2714615" cy="5010388"/>
            <a:chOff x="7591425" y="4505325"/>
            <a:chExt cx="2531822" cy="4672767"/>
          </a:xfrm>
          <a:solidFill>
            <a:srgbClr val="FFFFFF"/>
          </a:solidFill>
        </xdr:grpSpPr>
        <xdr:grpSp>
          <xdr:nvGrpSpPr>
            <xdr:cNvPr id="14" name="グループ化 10"/>
            <xdr:cNvGrpSpPr>
              <a:grpSpLocks/>
            </xdr:cNvGrpSpPr>
          </xdr:nvGrpSpPr>
          <xdr:grpSpPr>
            <a:xfrm>
              <a:off x="7591425" y="4505325"/>
              <a:ext cx="2447639" cy="4672767"/>
              <a:chOff x="7953375" y="4286250"/>
              <a:chExt cx="2447925" cy="4672767"/>
            </a:xfrm>
            <a:solidFill>
              <a:srgbClr val="FFFFFF"/>
            </a:solidFill>
          </xdr:grpSpPr>
          <xdr:sp>
            <xdr:nvSpPr>
              <xdr:cNvPr id="15" name="四角形: 角を丸くする 15"/>
              <xdr:cNvSpPr>
                <a:spLocks/>
              </xdr:cNvSpPr>
            </xdr:nvSpPr>
            <xdr:spPr>
              <a:xfrm>
                <a:off x="8717128" y="8488236"/>
                <a:ext cx="1687844" cy="47078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13"/>
              <xdr:cNvSpPr txBox="1">
                <a:spLocks noChangeArrowheads="1"/>
              </xdr:cNvSpPr>
            </xdr:nvSpPr>
            <xdr:spPr>
              <a:xfrm>
                <a:off x="7953375" y="4286250"/>
                <a:ext cx="639520" cy="293216"/>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第</a:t>
                </a:r>
                <a:r>
                  <a:rPr lang="en-US" cap="none" sz="1200" b="1" i="0" u="none" baseline="0">
                    <a:solidFill>
                      <a:srgbClr val="FF0000"/>
                    </a:solidFill>
                    <a:latin typeface="Calibri"/>
                    <a:ea typeface="Calibri"/>
                    <a:cs typeface="Calibri"/>
                  </a:rPr>
                  <a:t>2</a:t>
                </a:r>
                <a:r>
                  <a:rPr lang="en-US" cap="none" sz="1200" b="1" i="0" u="none" baseline="0">
                    <a:solidFill>
                      <a:srgbClr val="FF0000"/>
                    </a:solidFill>
                    <a:latin typeface="ＭＳ Ｐゴシック"/>
                    <a:ea typeface="ＭＳ Ｐゴシック"/>
                    <a:cs typeface="ＭＳ Ｐゴシック"/>
                  </a:rPr>
                  <a:t>面</a:t>
                </a:r>
              </a:p>
            </xdr:txBody>
          </xdr:sp>
        </xdr:grpSp>
        <xdr:sp>
          <xdr:nvSpPr>
            <xdr:cNvPr id="17" name="テキスト ボックス 11"/>
            <xdr:cNvSpPr txBox="1">
              <a:spLocks noChangeArrowheads="1"/>
            </xdr:cNvSpPr>
          </xdr:nvSpPr>
          <xdr:spPr>
            <a:xfrm>
              <a:off x="7626871" y="7516923"/>
              <a:ext cx="2496376" cy="248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FF0000"/>
                  </a:solidFill>
                </a:rPr>
                <a:t>赤枠部分の数値を入力して下さい</a:t>
              </a:r>
            </a:p>
          </xdr:txBody>
        </xdr:sp>
      </xdr:grpSp>
    </xdr:grpSp>
    <xdr:clientData/>
  </xdr:twoCellAnchor>
  <xdr:twoCellAnchor>
    <xdr:from>
      <xdr:col>26</xdr:col>
      <xdr:colOff>0</xdr:colOff>
      <xdr:row>16</xdr:row>
      <xdr:rowOff>304800</xdr:rowOff>
    </xdr:from>
    <xdr:to>
      <xdr:col>30</xdr:col>
      <xdr:colOff>333375</xdr:colOff>
      <xdr:row>33</xdr:row>
      <xdr:rowOff>152400</xdr:rowOff>
    </xdr:to>
    <xdr:sp>
      <xdr:nvSpPr>
        <xdr:cNvPr id="18" name="AutoShape 714"/>
        <xdr:cNvSpPr>
          <a:spLocks noChangeAspect="1"/>
        </xdr:cNvSpPr>
      </xdr:nvSpPr>
      <xdr:spPr>
        <a:xfrm>
          <a:off x="6191250" y="4667250"/>
          <a:ext cx="2371725" cy="481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523875</xdr:colOff>
      <xdr:row>16</xdr:row>
      <xdr:rowOff>28575</xdr:rowOff>
    </xdr:from>
    <xdr:to>
      <xdr:col>38</xdr:col>
      <xdr:colOff>371475</xdr:colOff>
      <xdr:row>16</xdr:row>
      <xdr:rowOff>295275</xdr:rowOff>
    </xdr:to>
    <xdr:sp>
      <xdr:nvSpPr>
        <xdr:cNvPr id="19" name="テキスト ボックス 9"/>
        <xdr:cNvSpPr txBox="1">
          <a:spLocks noChangeArrowheads="1"/>
        </xdr:cNvSpPr>
      </xdr:nvSpPr>
      <xdr:spPr>
        <a:xfrm>
          <a:off x="8153400" y="4391025"/>
          <a:ext cx="52482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この計算結果は、入力例用に作成したもので実在する建築物や計画によるものではありません。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90</xdr:col>
      <xdr:colOff>104775</xdr:colOff>
      <xdr:row>11</xdr:row>
      <xdr:rowOff>57150</xdr:rowOff>
    </xdr:from>
    <xdr:to>
      <xdr:col>113</xdr:col>
      <xdr:colOff>190500</xdr:colOff>
      <xdr:row>24</xdr:row>
      <xdr:rowOff>171450</xdr:rowOff>
    </xdr:to>
    <xdr:grpSp>
      <xdr:nvGrpSpPr>
        <xdr:cNvPr id="1" name="グループ化 13335"/>
        <xdr:cNvGrpSpPr>
          <a:grpSpLocks/>
        </xdr:cNvGrpSpPr>
      </xdr:nvGrpSpPr>
      <xdr:grpSpPr>
        <a:xfrm>
          <a:off x="13515975" y="2047875"/>
          <a:ext cx="14106525" cy="10801350"/>
          <a:chOff x="15679510" y="2032421"/>
          <a:chExt cx="16957334" cy="2825329"/>
        </a:xfrm>
        <a:solidFill>
          <a:srgbClr val="FFFFFF"/>
        </a:solidFill>
      </xdr:grpSpPr>
      <xdr:grpSp>
        <xdr:nvGrpSpPr>
          <xdr:cNvPr id="2" name="グループ化 13328"/>
          <xdr:cNvGrpSpPr>
            <a:grpSpLocks/>
          </xdr:cNvGrpSpPr>
        </xdr:nvGrpSpPr>
        <xdr:grpSpPr>
          <a:xfrm>
            <a:off x="15679510" y="2495069"/>
            <a:ext cx="16957334" cy="2362681"/>
            <a:chOff x="15679510" y="2495064"/>
            <a:chExt cx="16957333" cy="2362686"/>
          </a:xfrm>
          <a:solidFill>
            <a:srgbClr val="FFFFFF"/>
          </a:solidFill>
        </xdr:grpSpPr>
        <xdr:grpSp>
          <xdr:nvGrpSpPr>
            <xdr:cNvPr id="3" name="グループ化 21"/>
            <xdr:cNvGrpSpPr>
              <a:grpSpLocks/>
            </xdr:cNvGrpSpPr>
          </xdr:nvGrpSpPr>
          <xdr:grpSpPr>
            <a:xfrm>
              <a:off x="15679510" y="2495064"/>
              <a:ext cx="16957333" cy="2362686"/>
              <a:chOff x="15679510" y="2495064"/>
              <a:chExt cx="15712293" cy="2189213"/>
            </a:xfrm>
            <a:solidFill>
              <a:srgbClr val="FFFFFF"/>
            </a:solidFill>
          </xdr:grpSpPr>
          <xdr:sp>
            <xdr:nvSpPr>
              <xdr:cNvPr id="4" name="テキスト ボックス 11"/>
              <xdr:cNvSpPr txBox="1">
                <a:spLocks noChangeArrowheads="1"/>
              </xdr:cNvSpPr>
            </xdr:nvSpPr>
            <xdr:spPr>
              <a:xfrm>
                <a:off x="27188765" y="3131578"/>
                <a:ext cx="4195182" cy="706568"/>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再生可能エネルギー（</a:t>
                </a:r>
                <a:r>
                  <a:rPr lang="en-US" cap="none" sz="1600" b="1" i="0" u="none" baseline="0">
                    <a:solidFill>
                      <a:srgbClr val="000000"/>
                    </a:solidFill>
                    <a:latin typeface="Calibri"/>
                    <a:ea typeface="Calibri"/>
                    <a:cs typeface="Calibri"/>
                  </a:rPr>
                  <a:t>PV</a:t>
                </a:r>
                <a:r>
                  <a:rPr lang="en-US" cap="none" sz="1600" b="1" i="0" u="none" baseline="0">
                    <a:solidFill>
                      <a:srgbClr val="000000"/>
                    </a:solidFill>
                    <a:latin typeface="ＭＳ Ｐゴシック"/>
                    <a:ea typeface="ＭＳ Ｐゴシック"/>
                    <a:cs typeface="ＭＳ Ｐゴシック"/>
                  </a:rPr>
                  <a:t>）除きの</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設計一次エネルギー消費量（</a:t>
                </a:r>
                <a:r>
                  <a:rPr lang="en-US" cap="none" sz="1600" b="1" i="0" u="none" baseline="0">
                    <a:solidFill>
                      <a:srgbClr val="000000"/>
                    </a:solidFill>
                    <a:latin typeface="ＭＳ Ｐゴシック"/>
                    <a:ea typeface="ＭＳ Ｐゴシック"/>
                    <a:cs typeface="ＭＳ Ｐゴシック"/>
                  </a:rPr>
                  <a:t>その他除き</a:t>
                </a:r>
                <a:r>
                  <a:rPr lang="en-US" cap="none" sz="1600" b="1" i="0" u="none" baseline="0">
                    <a:solidFill>
                      <a:srgbClr val="000000"/>
                    </a:solidFill>
                    <a:latin typeface="ＭＳ Ｐゴシック"/>
                    <a:ea typeface="ＭＳ Ｐゴシック"/>
                    <a:cs typeface="ＭＳ Ｐゴシック"/>
                  </a:rPr>
                  <a:t>）</a:t>
                </a:r>
              </a:p>
            </xdr:txBody>
          </xdr:sp>
          <xdr:sp>
            <xdr:nvSpPr>
              <xdr:cNvPr id="5" name="テキスト ボックス 12"/>
              <xdr:cNvSpPr txBox="1">
                <a:spLocks noChangeArrowheads="1"/>
              </xdr:cNvSpPr>
            </xdr:nvSpPr>
            <xdr:spPr>
              <a:xfrm>
                <a:off x="27129844" y="4027513"/>
                <a:ext cx="4261959" cy="408288"/>
              </a:xfrm>
              <a:prstGeom prst="rect">
                <a:avLst/>
              </a:prstGeom>
              <a:solidFill>
                <a:srgbClr val="FFFFFF"/>
              </a:solidFill>
              <a:ln w="38100" cmpd="sng">
                <a:solidFill>
                  <a:srgbClr val="0000FF"/>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基準一次エネルギー消費量（</a:t>
                </a:r>
                <a:r>
                  <a:rPr lang="en-US" cap="none" sz="1600" b="1" i="0" u="none" baseline="0">
                    <a:solidFill>
                      <a:srgbClr val="000000"/>
                    </a:solidFill>
                    <a:latin typeface="ＭＳ Ｐゴシック"/>
                    <a:ea typeface="ＭＳ Ｐゴシック"/>
                    <a:cs typeface="ＭＳ Ｐゴシック"/>
                  </a:rPr>
                  <a:t>その他除き</a:t>
                </a:r>
                <a:r>
                  <a:rPr lang="en-US" cap="none" sz="1600" b="1" i="0" u="none" baseline="0">
                    <a:solidFill>
                      <a:srgbClr val="000000"/>
                    </a:solidFill>
                    <a:latin typeface="ＭＳ Ｐゴシック"/>
                    <a:ea typeface="ＭＳ Ｐゴシック"/>
                    <a:cs typeface="ＭＳ Ｐゴシック"/>
                  </a:rPr>
                  <a:t>）</a:t>
                </a:r>
              </a:p>
            </xdr:txBody>
          </xdr:sp>
          <xdr:grpSp>
            <xdr:nvGrpSpPr>
              <xdr:cNvPr id="6" name="グループ化 20"/>
              <xdr:cNvGrpSpPr>
                <a:grpSpLocks/>
              </xdr:cNvGrpSpPr>
            </xdr:nvGrpSpPr>
            <xdr:grpSpPr>
              <a:xfrm>
                <a:off x="15679510" y="2495064"/>
                <a:ext cx="11128232" cy="2189213"/>
                <a:chOff x="15679510" y="2495064"/>
                <a:chExt cx="11126562" cy="2189213"/>
              </a:xfrm>
              <a:solidFill>
                <a:srgbClr val="FFFFFF"/>
              </a:solidFill>
            </xdr:grpSpPr>
            <xdr:grpSp>
              <xdr:nvGrpSpPr>
                <xdr:cNvPr id="7" name="グループ化 8"/>
                <xdr:cNvGrpSpPr>
                  <a:grpSpLocks/>
                </xdr:cNvGrpSpPr>
              </xdr:nvGrpSpPr>
              <xdr:grpSpPr>
                <a:xfrm>
                  <a:off x="15679510" y="2517503"/>
                  <a:ext cx="11126562" cy="2166774"/>
                  <a:chOff x="15529831" y="4803322"/>
                  <a:chExt cx="12806788" cy="2494188"/>
                </a:xfrm>
                <a:solidFill>
                  <a:srgbClr val="FFFFFF"/>
                </a:solidFill>
              </xdr:grpSpPr>
              <xdr:grpSp>
                <xdr:nvGrpSpPr>
                  <xdr:cNvPr id="8" name="グループ化 7"/>
                  <xdr:cNvGrpSpPr>
                    <a:grpSpLocks/>
                  </xdr:cNvGrpSpPr>
                </xdr:nvGrpSpPr>
                <xdr:grpSpPr>
                  <a:xfrm>
                    <a:off x="15529831" y="4803322"/>
                    <a:ext cx="12806788" cy="2494188"/>
                    <a:chOff x="15529831" y="4803322"/>
                    <a:chExt cx="12806788" cy="2494188"/>
                  </a:xfrm>
                  <a:solidFill>
                    <a:srgbClr val="FFFFFF"/>
                  </a:solidFill>
                </xdr:grpSpPr>
                <xdr:pic>
                  <xdr:nvPicPr>
                    <xdr:cNvPr id="9" name="図 2"/>
                    <xdr:cNvPicPr preferRelativeResize="1">
                      <a:picLocks noChangeAspect="1"/>
                    </xdr:cNvPicPr>
                  </xdr:nvPicPr>
                  <xdr:blipFill>
                    <a:blip r:embed="rId1"/>
                    <a:stretch>
                      <a:fillRect/>
                    </a:stretch>
                  </xdr:blipFill>
                  <xdr:spPr>
                    <a:xfrm>
                      <a:off x="15552243" y="4803322"/>
                      <a:ext cx="2743854" cy="505073"/>
                    </a:xfrm>
                    <a:prstGeom prst="rect">
                      <a:avLst/>
                    </a:prstGeom>
                    <a:noFill/>
                    <a:ln w="9525" cmpd="sng">
                      <a:noFill/>
                    </a:ln>
                  </xdr:spPr>
                </xdr:pic>
                <xdr:pic>
                  <xdr:nvPicPr>
                    <xdr:cNvPr id="10" name="図 6"/>
                    <xdr:cNvPicPr preferRelativeResize="1">
                      <a:picLocks noChangeAspect="1"/>
                    </xdr:cNvPicPr>
                  </xdr:nvPicPr>
                  <xdr:blipFill>
                    <a:blip r:embed="rId2"/>
                    <a:stretch>
                      <a:fillRect/>
                    </a:stretch>
                  </xdr:blipFill>
                  <xdr:spPr>
                    <a:xfrm>
                      <a:off x="15529831" y="5350796"/>
                      <a:ext cx="12806788" cy="1946714"/>
                    </a:xfrm>
                    <a:prstGeom prst="rect">
                      <a:avLst/>
                    </a:prstGeom>
                    <a:noFill/>
                    <a:ln w="9525" cmpd="sng">
                      <a:noFill/>
                    </a:ln>
                  </xdr:spPr>
                </xdr:pic>
              </xdr:grpSp>
              <xdr:sp>
                <xdr:nvSpPr>
                  <xdr:cNvPr id="11" name="正方形/長方形 4"/>
                  <xdr:cNvSpPr>
                    <a:spLocks/>
                  </xdr:cNvSpPr>
                </xdr:nvSpPr>
                <xdr:spPr>
                  <a:xfrm>
                    <a:off x="16637618" y="6621585"/>
                    <a:ext cx="11564530" cy="309279"/>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正方形/長方形 5"/>
                  <xdr:cNvSpPr>
                    <a:spLocks/>
                  </xdr:cNvSpPr>
                </xdr:nvSpPr>
                <xdr:spPr>
                  <a:xfrm>
                    <a:off x="15561848" y="6965159"/>
                    <a:ext cx="12649905" cy="286208"/>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pic>
              <xdr:nvPicPr>
                <xdr:cNvPr id="13" name="図 19"/>
                <xdr:cNvPicPr preferRelativeResize="1">
                  <a:picLocks noChangeAspect="1"/>
                </xdr:cNvPicPr>
              </xdr:nvPicPr>
              <xdr:blipFill>
                <a:blip r:embed="rId3"/>
                <a:stretch>
                  <a:fillRect/>
                </a:stretch>
              </xdr:blipFill>
              <xdr:spPr>
                <a:xfrm>
                  <a:off x="18110664" y="2495064"/>
                  <a:ext cx="8417244" cy="452620"/>
                </a:xfrm>
                <a:prstGeom prst="rect">
                  <a:avLst/>
                </a:prstGeom>
                <a:noFill/>
                <a:ln w="9525" cmpd="sng">
                  <a:noFill/>
                </a:ln>
              </xdr:spPr>
            </xdr:pic>
          </xdr:grpSp>
          <xdr:sp>
            <xdr:nvSpPr>
              <xdr:cNvPr id="14" name="直線コネクタ 14"/>
              <xdr:cNvSpPr>
                <a:spLocks/>
              </xdr:cNvSpPr>
            </xdr:nvSpPr>
            <xdr:spPr>
              <a:xfrm flipH="1">
                <a:off x="26697755" y="3479663"/>
                <a:ext cx="491009" cy="746522"/>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17"/>
              <xdr:cNvSpPr>
                <a:spLocks/>
              </xdr:cNvSpPr>
            </xdr:nvSpPr>
            <xdr:spPr>
              <a:xfrm flipH="1">
                <a:off x="26705612" y="4236583"/>
                <a:ext cx="424232" cy="288429"/>
              </a:xfrm>
              <a:prstGeom prst="line">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6" name="正方形/長方形 13326"/>
            <xdr:cNvSpPr>
              <a:spLocks/>
            </xdr:cNvSpPr>
          </xdr:nvSpPr>
          <xdr:spPr>
            <a:xfrm>
              <a:off x="16747822" y="3955204"/>
              <a:ext cx="10865411" cy="246901"/>
            </a:xfrm>
            <a:prstGeom prst="rect">
              <a:avLst/>
            </a:prstGeom>
            <a:noFill/>
            <a:ln w="381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7" name="テキスト ボックス 13329"/>
          <xdr:cNvSpPr txBox="1">
            <a:spLocks noChangeArrowheads="1"/>
          </xdr:cNvSpPr>
        </xdr:nvSpPr>
        <xdr:spPr>
          <a:xfrm>
            <a:off x="28079560" y="2032421"/>
            <a:ext cx="4557284" cy="998754"/>
          </a:xfrm>
          <a:prstGeom prst="rect">
            <a:avLst/>
          </a:prstGeom>
          <a:solidFill>
            <a:srgbClr val="FFFFFF"/>
          </a:solidFill>
          <a:ln w="38100" cmpd="sng">
            <a:solidFill>
              <a:srgbClr val="00B05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再生可能エネルギー（</a:t>
            </a:r>
            <a:r>
              <a:rPr lang="en-US" cap="none" sz="1600" b="1" i="0" u="none" baseline="0">
                <a:solidFill>
                  <a:srgbClr val="000000"/>
                </a:solidFill>
                <a:latin typeface="Calibri"/>
                <a:ea typeface="Calibri"/>
                <a:cs typeface="Calibri"/>
              </a:rPr>
              <a:t>PV</a:t>
            </a:r>
            <a:r>
              <a:rPr lang="en-US" cap="none" sz="1600" b="1" i="0" u="none" baseline="0">
                <a:solidFill>
                  <a:srgbClr val="000000"/>
                </a:solidFill>
                <a:latin typeface="ＭＳ Ｐゴシック"/>
                <a:ea typeface="ＭＳ Ｐゴシック"/>
                <a:cs typeface="ＭＳ Ｐゴシック"/>
              </a:rPr>
              <a:t>）含みの</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設計一次エネルギー消費量（</a:t>
            </a:r>
            <a:r>
              <a:rPr lang="en-US" cap="none" sz="1600" b="1" i="0" u="none" baseline="0">
                <a:solidFill>
                  <a:srgbClr val="000000"/>
                </a:solidFill>
                <a:latin typeface="ＭＳ Ｐゴシック"/>
                <a:ea typeface="ＭＳ Ｐゴシック"/>
                <a:cs typeface="ＭＳ Ｐゴシック"/>
              </a:rPr>
              <a:t>その他除き</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Calibri"/>
                <a:ea typeface="Calibri"/>
                <a:cs typeface="Calibri"/>
              </a:rPr>
              <a:t>
</a:t>
            </a:r>
            <a:r>
              <a:rPr lang="en-US" cap="none" sz="1600" b="1" i="0" u="none" baseline="0">
                <a:solidFill>
                  <a:srgbClr val="0000FF"/>
                </a:solidFill>
                <a:latin typeface="Calibri"/>
                <a:ea typeface="Calibri"/>
                <a:cs typeface="Calibri"/>
              </a:rPr>
              <a:t>※</a:t>
            </a:r>
            <a:r>
              <a:rPr lang="en-US" cap="none" sz="1600" b="1" i="0" u="sng" baseline="0">
                <a:solidFill>
                  <a:srgbClr val="0000FF"/>
                </a:solidFill>
                <a:latin typeface="ＭＳ Ｐゴシック"/>
                <a:ea typeface="ＭＳ Ｐゴシック"/>
                <a:cs typeface="ＭＳ Ｐゴシック"/>
              </a:rPr>
              <a:t>太陽光発電設備（</a:t>
            </a:r>
            <a:r>
              <a:rPr lang="en-US" cap="none" sz="1600" b="1" i="0" u="sng" baseline="0">
                <a:solidFill>
                  <a:srgbClr val="0000FF"/>
                </a:solidFill>
                <a:latin typeface="Calibri"/>
                <a:ea typeface="Calibri"/>
                <a:cs typeface="Calibri"/>
              </a:rPr>
              <a:t>PV</a:t>
            </a:r>
            <a:r>
              <a:rPr lang="en-US" cap="none" sz="1600" b="1" i="0" u="sng" baseline="0">
                <a:solidFill>
                  <a:srgbClr val="0000FF"/>
                </a:solidFill>
                <a:latin typeface="ＭＳ Ｐゴシック"/>
                <a:ea typeface="ＭＳ Ｐゴシック"/>
                <a:cs typeface="ＭＳ Ｐゴシック"/>
              </a:rPr>
              <a:t>）を含んで計算した場合</a:t>
            </a:r>
          </a:p>
        </xdr:txBody>
      </xdr:sp>
      <xdr:sp>
        <xdr:nvSpPr>
          <xdr:cNvPr id="18" name="直線コネクタ 13331"/>
          <xdr:cNvSpPr>
            <a:spLocks/>
          </xdr:cNvSpPr>
        </xdr:nvSpPr>
        <xdr:spPr>
          <a:xfrm flipH="1">
            <a:off x="27613234" y="2537449"/>
            <a:ext cx="466327" cy="1546868"/>
          </a:xfrm>
          <a:prstGeom prst="line">
            <a:avLst/>
          </a:prstGeom>
          <a:noFill/>
          <a:ln w="285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90</xdr:col>
      <xdr:colOff>314325</xdr:colOff>
      <xdr:row>33</xdr:row>
      <xdr:rowOff>47625</xdr:rowOff>
    </xdr:from>
    <xdr:to>
      <xdr:col>110</xdr:col>
      <xdr:colOff>466725</xdr:colOff>
      <xdr:row>59</xdr:row>
      <xdr:rowOff>38100</xdr:rowOff>
    </xdr:to>
    <xdr:grpSp>
      <xdr:nvGrpSpPr>
        <xdr:cNvPr id="19" name="グループ化 13343"/>
        <xdr:cNvGrpSpPr>
          <a:grpSpLocks/>
        </xdr:cNvGrpSpPr>
      </xdr:nvGrpSpPr>
      <xdr:grpSpPr>
        <a:xfrm>
          <a:off x="13725525" y="14439900"/>
          <a:ext cx="12344400" cy="5048250"/>
          <a:chOff x="15920358" y="6049600"/>
          <a:chExt cx="15288512" cy="5198611"/>
        </a:xfrm>
        <a:solidFill>
          <a:srgbClr val="FFFFFF"/>
        </a:solidFill>
      </xdr:grpSpPr>
      <xdr:grpSp>
        <xdr:nvGrpSpPr>
          <xdr:cNvPr id="20" name="グループ化 13320"/>
          <xdr:cNvGrpSpPr>
            <a:grpSpLocks/>
          </xdr:cNvGrpSpPr>
        </xdr:nvGrpSpPr>
        <xdr:grpSpPr>
          <a:xfrm>
            <a:off x="15920358" y="6049600"/>
            <a:ext cx="13702329" cy="5198611"/>
            <a:chOff x="15920358" y="6049600"/>
            <a:chExt cx="13702392" cy="5198611"/>
          </a:xfrm>
          <a:solidFill>
            <a:srgbClr val="FFFFFF"/>
          </a:solidFill>
        </xdr:grpSpPr>
        <xdr:pic>
          <xdr:nvPicPr>
            <xdr:cNvPr id="21" name="図 13319"/>
            <xdr:cNvPicPr preferRelativeResize="1">
              <a:picLocks noChangeAspect="1"/>
            </xdr:cNvPicPr>
          </xdr:nvPicPr>
          <xdr:blipFill>
            <a:blip r:embed="rId4"/>
            <a:stretch>
              <a:fillRect/>
            </a:stretch>
          </xdr:blipFill>
          <xdr:spPr>
            <a:xfrm>
              <a:off x="15920358" y="6531771"/>
              <a:ext cx="9882850" cy="4716440"/>
            </a:xfrm>
            <a:prstGeom prst="rect">
              <a:avLst/>
            </a:prstGeom>
            <a:noFill/>
            <a:ln w="9525" cmpd="sng">
              <a:noFill/>
            </a:ln>
          </xdr:spPr>
        </xdr:pic>
        <xdr:grpSp>
          <xdr:nvGrpSpPr>
            <xdr:cNvPr id="22" name="グループ化 13312"/>
            <xdr:cNvGrpSpPr>
              <a:grpSpLocks/>
            </xdr:cNvGrpSpPr>
          </xdr:nvGrpSpPr>
          <xdr:grpSpPr>
            <a:xfrm>
              <a:off x="15961465" y="6049600"/>
              <a:ext cx="13661285" cy="2351072"/>
              <a:chOff x="15906750" y="6512243"/>
              <a:chExt cx="13661572" cy="2350965"/>
            </a:xfrm>
            <a:solidFill>
              <a:srgbClr val="FFFFFF"/>
            </a:solidFill>
          </xdr:grpSpPr>
          <xdr:grpSp>
            <xdr:nvGrpSpPr>
              <xdr:cNvPr id="23" name="グループ化 28"/>
              <xdr:cNvGrpSpPr>
                <a:grpSpLocks/>
              </xdr:cNvGrpSpPr>
            </xdr:nvGrpSpPr>
            <xdr:grpSpPr>
              <a:xfrm>
                <a:off x="15906750" y="6512243"/>
                <a:ext cx="9798763" cy="2209907"/>
                <a:chOff x="15906750" y="6512243"/>
                <a:chExt cx="9797144" cy="2209936"/>
              </a:xfrm>
              <a:solidFill>
                <a:srgbClr val="FFFFFF"/>
              </a:solidFill>
            </xdr:grpSpPr>
            <xdr:grpSp>
              <xdr:nvGrpSpPr>
                <xdr:cNvPr id="24" name="グループ化 25"/>
                <xdr:cNvGrpSpPr>
                  <a:grpSpLocks/>
                </xdr:cNvGrpSpPr>
              </xdr:nvGrpSpPr>
              <xdr:grpSpPr>
                <a:xfrm>
                  <a:off x="15906750" y="6512243"/>
                  <a:ext cx="9689375" cy="443092"/>
                  <a:chOff x="15906750" y="6512243"/>
                  <a:chExt cx="9688285" cy="443133"/>
                </a:xfrm>
                <a:solidFill>
                  <a:srgbClr val="FFFFFF"/>
                </a:solidFill>
              </xdr:grpSpPr>
              <xdr:pic>
                <xdr:nvPicPr>
                  <xdr:cNvPr id="25" name="図 23"/>
                  <xdr:cNvPicPr preferRelativeResize="1">
                    <a:picLocks noChangeAspect="1"/>
                  </xdr:cNvPicPr>
                </xdr:nvPicPr>
                <xdr:blipFill>
                  <a:blip r:embed="rId5"/>
                  <a:stretch>
                    <a:fillRect/>
                  </a:stretch>
                </xdr:blipFill>
                <xdr:spPr>
                  <a:xfrm>
                    <a:off x="18069660" y="6512243"/>
                    <a:ext cx="7525375" cy="443133"/>
                  </a:xfrm>
                  <a:prstGeom prst="rect">
                    <a:avLst/>
                  </a:prstGeom>
                  <a:noFill/>
                  <a:ln w="9525" cmpd="sng">
                    <a:noFill/>
                  </a:ln>
                </xdr:spPr>
              </xdr:pic>
              <xdr:pic>
                <xdr:nvPicPr>
                  <xdr:cNvPr id="26" name="図 24"/>
                  <xdr:cNvPicPr preferRelativeResize="1">
                    <a:picLocks noChangeAspect="1"/>
                  </xdr:cNvPicPr>
                </xdr:nvPicPr>
                <xdr:blipFill>
                  <a:blip r:embed="rId6"/>
                  <a:stretch>
                    <a:fillRect/>
                  </a:stretch>
                </xdr:blipFill>
                <xdr:spPr>
                  <a:xfrm>
                    <a:off x="15906750" y="6545035"/>
                    <a:ext cx="2058761" cy="400260"/>
                  </a:xfrm>
                  <a:prstGeom prst="rect">
                    <a:avLst/>
                  </a:prstGeom>
                  <a:noFill/>
                  <a:ln w="9525" cmpd="sng">
                    <a:noFill/>
                  </a:ln>
                </xdr:spPr>
              </xdr:pic>
            </xdr:grpSp>
            <xdr:sp>
              <xdr:nvSpPr>
                <xdr:cNvPr id="27" name="正方形/長方形 27"/>
                <xdr:cNvSpPr>
                  <a:spLocks/>
                </xdr:cNvSpPr>
              </xdr:nvSpPr>
              <xdr:spPr>
                <a:xfrm>
                  <a:off x="19095720" y="8284612"/>
                  <a:ext cx="6605724" cy="44033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8" name="テキスト ボックス 29"/>
              <xdr:cNvSpPr txBox="1">
                <a:spLocks noChangeArrowheads="1"/>
              </xdr:cNvSpPr>
            </xdr:nvSpPr>
            <xdr:spPr>
              <a:xfrm>
                <a:off x="26371514" y="8155568"/>
                <a:ext cx="3196808" cy="708816"/>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再生可能エネルギー（</a:t>
                </a:r>
                <a:r>
                  <a:rPr lang="en-US" cap="none" sz="1600" b="1" i="0" u="none" baseline="0">
                    <a:solidFill>
                      <a:srgbClr val="000000"/>
                    </a:solidFill>
                    <a:latin typeface="Calibri"/>
                    <a:ea typeface="Calibri"/>
                    <a:cs typeface="Calibri"/>
                  </a:rPr>
                  <a:t>PV</a:t>
                </a:r>
                <a:r>
                  <a:rPr lang="en-US" cap="none" sz="1600" b="1" i="0" u="none" baseline="0">
                    <a:solidFill>
                      <a:srgbClr val="000000"/>
                    </a:solidFill>
                    <a:latin typeface="ＭＳ Ｐゴシック"/>
                    <a:ea typeface="ＭＳ Ｐゴシック"/>
                    <a:cs typeface="ＭＳ Ｐゴシック"/>
                  </a:rPr>
                  <a:t>）除きの</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BEIm</a:t>
                </a:r>
              </a:p>
            </xdr:txBody>
          </xdr:sp>
          <xdr:sp>
            <xdr:nvSpPr>
              <xdr:cNvPr id="29" name="直線コネクタ 13311"/>
              <xdr:cNvSpPr>
                <a:spLocks/>
              </xdr:cNvSpPr>
            </xdr:nvSpPr>
            <xdr:spPr>
              <a:xfrm flipH="1" flipV="1">
                <a:off x="25702097" y="8509976"/>
                <a:ext cx="669417"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sp>
        <xdr:nvSpPr>
          <xdr:cNvPr id="30" name="テキスト ボックス 13336"/>
          <xdr:cNvSpPr txBox="1">
            <a:spLocks noChangeArrowheads="1"/>
          </xdr:cNvSpPr>
        </xdr:nvSpPr>
        <xdr:spPr>
          <a:xfrm>
            <a:off x="26427388" y="6275740"/>
            <a:ext cx="4781482" cy="1246367"/>
          </a:xfrm>
          <a:prstGeom prst="rect">
            <a:avLst/>
          </a:prstGeom>
          <a:solidFill>
            <a:srgbClr val="FFFFFF"/>
          </a:solidFill>
          <a:ln w="38100" cmpd="sng">
            <a:solidFill>
              <a:srgbClr val="00B05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再生可能エネルギー（</a:t>
            </a:r>
            <a:r>
              <a:rPr lang="en-US" cap="none" sz="1600" b="1" i="0" u="none" baseline="0">
                <a:solidFill>
                  <a:srgbClr val="000000"/>
                </a:solidFill>
                <a:latin typeface="Calibri"/>
                <a:ea typeface="Calibri"/>
                <a:cs typeface="Calibri"/>
              </a:rPr>
              <a:t>PV</a:t>
            </a:r>
            <a:r>
              <a:rPr lang="en-US" cap="none" sz="1600" b="1" i="0" u="none" baseline="0">
                <a:solidFill>
                  <a:srgbClr val="000000"/>
                </a:solidFill>
                <a:latin typeface="ＭＳ Ｐゴシック"/>
                <a:ea typeface="ＭＳ Ｐゴシック"/>
                <a:cs typeface="ＭＳ Ｐゴシック"/>
              </a:rPr>
              <a:t>）含みの</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設計一次エネルギー消費量（</a:t>
            </a:r>
            <a:r>
              <a:rPr lang="en-US" cap="none" sz="1600" b="1" i="0" u="none" baseline="0">
                <a:solidFill>
                  <a:srgbClr val="000000"/>
                </a:solidFill>
                <a:latin typeface="ＭＳ Ｐゴシック"/>
                <a:ea typeface="ＭＳ Ｐゴシック"/>
                <a:cs typeface="ＭＳ Ｐゴシック"/>
              </a:rPr>
              <a:t>その他除き</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
            </a:r>
            <a:r>
              <a:rPr lang="en-US" cap="none" sz="1600" b="1" i="0" u="sng" baseline="0">
                <a:solidFill>
                  <a:srgbClr val="0000FF"/>
                </a:solidFill>
                <a:latin typeface="ＭＳ Ｐゴシック"/>
                <a:ea typeface="ＭＳ Ｐゴシック"/>
                <a:cs typeface="ＭＳ Ｐゴシック"/>
              </a:rPr>
              <a:t>太陽光発電設備（</a:t>
            </a:r>
            <a:r>
              <a:rPr lang="en-US" cap="none" sz="1600" b="1" i="0" u="sng" baseline="0">
                <a:solidFill>
                  <a:srgbClr val="0000FF"/>
                </a:solidFill>
                <a:latin typeface="Calibri"/>
                <a:ea typeface="Calibri"/>
                <a:cs typeface="Calibri"/>
              </a:rPr>
              <a:t>PV</a:t>
            </a:r>
            <a:r>
              <a:rPr lang="en-US" cap="none" sz="1600" b="1" i="0" u="sng" baseline="0">
                <a:solidFill>
                  <a:srgbClr val="0000FF"/>
                </a:solidFill>
                <a:latin typeface="ＭＳ Ｐゴシック"/>
                <a:ea typeface="ＭＳ Ｐゴシック"/>
                <a:cs typeface="ＭＳ Ｐゴシック"/>
              </a:rPr>
              <a:t>）を含んで計算した場合</a:t>
            </a:r>
          </a:p>
        </xdr:txBody>
      </xdr:sp>
      <xdr:sp>
        <xdr:nvSpPr>
          <xdr:cNvPr id="31" name="正方形/長方形 13338"/>
          <xdr:cNvSpPr>
            <a:spLocks/>
          </xdr:cNvSpPr>
        </xdr:nvSpPr>
        <xdr:spPr>
          <a:xfrm>
            <a:off x="19138590" y="7402539"/>
            <a:ext cx="6639036" cy="365202"/>
          </a:xfrm>
          <a:prstGeom prst="rect">
            <a:avLst/>
          </a:prstGeom>
          <a:noFill/>
          <a:ln w="381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直線コネクタ 13339"/>
          <xdr:cNvSpPr>
            <a:spLocks/>
          </xdr:cNvSpPr>
        </xdr:nvSpPr>
        <xdr:spPr>
          <a:xfrm flipH="1">
            <a:off x="25777626" y="6898273"/>
            <a:ext cx="649762" cy="687516"/>
          </a:xfrm>
          <a:prstGeom prst="line">
            <a:avLst/>
          </a:prstGeom>
          <a:noFill/>
          <a:ln w="285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2\kkj\&#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02\kkj\&#25903;&#37096;\&#39151;&#30000;&#27211;&#20998;&#23460;\10_&#12476;&#12525;&#12456;&#12493;&#35036;&#21161;&#20107;&#26989;\04_&#12476;&#12525;&#12456;&#12493;&#20107;&#21209;&#26989;&#21209;\&#9632;&#28711;&#30000;&#12288;0625&#29256;\&#9632;&#28711;&#30000;&#12288;0623&#29256;\&#21402;&#26408;&#20998;\&#27096;&#24335;4&#65374;6&#65288;&#35352;&#20837;&#20363;&#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i-sv01\&#30465;&#12456;&#12493;&#25512;&#36914;&#37096;\Users\070621\AppData\Local\Temp\MicrosoftEdgeDownloads\be87f170-fa88-4c4c-8b62-8cd3f8aaa346\ZEB&#35336;&#31639;&#26360;_&#20462;&#27491;&#20013;\&#26908;&#35388;ZB&#35336;&#31639;&#26360;_202109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4 (1)"/>
      <sheetName val="様式4 (2）"/>
      <sheetName val="様式4 (3)"/>
      <sheetName val="様式4 (4)"/>
      <sheetName val="様式5"/>
      <sheetName val="様式6"/>
      <sheetName val="様式6-2"/>
      <sheetName val="様式6-3"/>
      <sheetName val="認証制度名"/>
    </sheetNames>
    <sheetDataSet>
      <sheetData sheetId="8">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EB計算書 (コージェネあり)"/>
      <sheetName val="ZEB計算書  修正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hyperlink" Target="https://www.j-eri.co.jp/gyoumu/bels/gijutsujouhou.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BE42"/>
  <sheetViews>
    <sheetView showGridLines="0" tabSelected="1" view="pageBreakPreview" zoomScaleSheetLayoutView="100" workbookViewId="0" topLeftCell="A1">
      <selection activeCell="M27" sqref="M27:O27 T17:V17"/>
    </sheetView>
  </sheetViews>
  <sheetFormatPr defaultColWidth="9.140625" defaultRowHeight="15"/>
  <cols>
    <col min="1" max="25" width="3.57421875" style="22" customWidth="1"/>
    <col min="26" max="27" width="3.57421875" style="5" customWidth="1"/>
    <col min="28" max="28" width="9.00390625" style="5" customWidth="1"/>
    <col min="29" max="16384" width="9.00390625" style="24" customWidth="1"/>
  </cols>
  <sheetData>
    <row r="1" spans="1:28" ht="19.5" customHeight="1">
      <c r="A1" s="93" t="s">
        <v>194</v>
      </c>
      <c r="B1" s="93"/>
      <c r="C1" s="93"/>
      <c r="D1" s="93"/>
      <c r="E1" s="93"/>
      <c r="F1" s="93"/>
      <c r="G1" s="93"/>
      <c r="H1" s="93"/>
      <c r="I1" s="93"/>
      <c r="J1" s="93"/>
      <c r="K1" s="93"/>
      <c r="L1" s="93"/>
      <c r="M1" s="93"/>
      <c r="N1" s="93"/>
      <c r="O1" s="93"/>
      <c r="P1" s="93"/>
      <c r="Q1" s="93"/>
      <c r="R1" s="93"/>
      <c r="S1" s="93"/>
      <c r="T1" s="93"/>
      <c r="U1" s="93"/>
      <c r="V1" s="93"/>
      <c r="W1" s="93"/>
      <c r="X1" s="93"/>
      <c r="Y1" s="93"/>
      <c r="AB1" s="6"/>
    </row>
    <row r="2" spans="1:25" ht="6.75" customHeight="1">
      <c r="A2" s="93"/>
      <c r="B2" s="93"/>
      <c r="C2" s="93"/>
      <c r="D2" s="93"/>
      <c r="E2" s="93"/>
      <c r="F2" s="93"/>
      <c r="G2" s="93"/>
      <c r="H2" s="93"/>
      <c r="I2" s="93"/>
      <c r="J2" s="93"/>
      <c r="K2" s="93"/>
      <c r="L2" s="93"/>
      <c r="M2" s="93"/>
      <c r="N2" s="93"/>
      <c r="O2" s="93"/>
      <c r="P2" s="93"/>
      <c r="Q2" s="93"/>
      <c r="R2" s="93"/>
      <c r="S2" s="93"/>
      <c r="T2" s="93"/>
      <c r="U2" s="93"/>
      <c r="V2" s="93"/>
      <c r="W2" s="93"/>
      <c r="X2" s="93"/>
      <c r="Y2" s="93"/>
    </row>
    <row r="3" spans="1:57" ht="19.5" customHeight="1">
      <c r="A3" s="93"/>
      <c r="B3" s="93"/>
      <c r="C3" s="93"/>
      <c r="D3" s="93"/>
      <c r="E3" s="93"/>
      <c r="F3" s="93"/>
      <c r="G3" s="93"/>
      <c r="H3" s="93"/>
      <c r="I3" s="93"/>
      <c r="J3" s="93"/>
      <c r="K3" s="93"/>
      <c r="L3" s="93"/>
      <c r="M3" s="93"/>
      <c r="N3" s="93"/>
      <c r="O3" s="93"/>
      <c r="P3" s="93"/>
      <c r="Q3" s="93"/>
      <c r="R3" s="93"/>
      <c r="S3" s="93"/>
      <c r="T3" s="93"/>
      <c r="U3" s="93"/>
      <c r="V3" s="93"/>
      <c r="W3" s="93"/>
      <c r="X3" s="93"/>
      <c r="Y3" s="93"/>
      <c r="AB3" s="89" t="s">
        <v>148</v>
      </c>
      <c r="AC3" s="13"/>
      <c r="AD3" s="13"/>
      <c r="AE3" s="13"/>
      <c r="AF3" s="13"/>
      <c r="AG3" s="13"/>
      <c r="AH3" s="13"/>
      <c r="AI3" s="13"/>
      <c r="AJ3" s="13"/>
      <c r="AK3" s="13"/>
      <c r="AL3" s="13"/>
      <c r="AM3" s="13"/>
      <c r="AN3" s="13"/>
      <c r="AO3" s="13"/>
      <c r="AP3" s="13"/>
      <c r="AQ3" s="13"/>
      <c r="AR3"/>
      <c r="AS3"/>
      <c r="AT3" s="13"/>
      <c r="AU3" s="13"/>
      <c r="AV3" s="13"/>
      <c r="AW3" s="13"/>
      <c r="AX3" s="13"/>
      <c r="AY3" s="13"/>
      <c r="AZ3" s="13"/>
      <c r="BA3" s="13"/>
      <c r="BB3" s="13"/>
      <c r="BC3" s="13"/>
      <c r="BD3"/>
      <c r="BE3"/>
    </row>
    <row r="4" spans="1:57" ht="15" customHeight="1">
      <c r="A4" s="96" t="s">
        <v>195</v>
      </c>
      <c r="B4" s="96"/>
      <c r="C4" s="97"/>
      <c r="D4" s="97"/>
      <c r="E4" s="97"/>
      <c r="F4" s="97"/>
      <c r="G4" s="97"/>
      <c r="H4" s="97"/>
      <c r="I4" s="97"/>
      <c r="J4" s="97"/>
      <c r="K4" s="97"/>
      <c r="L4" s="97"/>
      <c r="M4" s="97"/>
      <c r="N4" s="97"/>
      <c r="O4" s="97"/>
      <c r="P4" s="97"/>
      <c r="Q4" s="97"/>
      <c r="R4" s="97"/>
      <c r="S4" s="97"/>
      <c r="T4" s="97"/>
      <c r="U4" s="97"/>
      <c r="V4" s="97"/>
      <c r="W4" s="97"/>
      <c r="X4" s="97"/>
      <c r="Y4" s="98"/>
      <c r="Z4" s="24"/>
      <c r="AA4" s="24"/>
      <c r="AB4" s="95" t="s">
        <v>147</v>
      </c>
      <c r="AC4" s="95"/>
      <c r="AD4" s="95"/>
      <c r="AE4" s="95"/>
      <c r="AF4" s="95"/>
      <c r="AG4" s="95"/>
      <c r="AH4" s="95"/>
      <c r="AI4" s="95"/>
      <c r="AJ4" s="91"/>
      <c r="AK4" s="87"/>
      <c r="AL4" s="87"/>
      <c r="AM4" s="87"/>
      <c r="AN4" s="87"/>
      <c r="AO4" s="87"/>
      <c r="AP4" s="87"/>
      <c r="AQ4" s="87"/>
      <c r="AR4" s="87"/>
      <c r="AS4" s="87"/>
      <c r="AT4" s="87"/>
      <c r="AU4" s="87"/>
      <c r="AV4" s="87"/>
      <c r="AW4" s="87"/>
      <c r="AX4" s="87"/>
      <c r="AY4" s="87"/>
      <c r="AZ4" s="87"/>
      <c r="BA4" s="87"/>
      <c r="BB4" s="87"/>
      <c r="BC4" s="87"/>
      <c r="BD4" s="87"/>
      <c r="BE4" s="87"/>
    </row>
    <row r="5" spans="1:28" ht="2.25" customHeight="1" thickBot="1">
      <c r="A5" s="25"/>
      <c r="B5" s="25"/>
      <c r="Y5" s="23"/>
      <c r="Z5" s="24"/>
      <c r="AA5" s="24"/>
      <c r="AB5" s="24"/>
    </row>
    <row r="6" spans="1:25" ht="27" customHeight="1" thickBot="1">
      <c r="A6" s="99" t="s">
        <v>86</v>
      </c>
      <c r="B6" s="100"/>
      <c r="C6" s="100"/>
      <c r="D6" s="100"/>
      <c r="E6" s="100"/>
      <c r="F6" s="100"/>
      <c r="G6" s="101"/>
      <c r="H6" s="102"/>
      <c r="I6" s="103"/>
      <c r="J6" s="103"/>
      <c r="K6" s="103"/>
      <c r="L6" s="103"/>
      <c r="M6" s="103"/>
      <c r="N6" s="103"/>
      <c r="O6" s="103"/>
      <c r="P6" s="103"/>
      <c r="Q6" s="103"/>
      <c r="R6" s="103"/>
      <c r="S6" s="103"/>
      <c r="T6" s="103"/>
      <c r="U6" s="103"/>
      <c r="V6" s="103"/>
      <c r="W6" s="103"/>
      <c r="X6" s="103"/>
      <c r="Y6" s="104"/>
    </row>
    <row r="7" spans="1:25" ht="18" customHeight="1">
      <c r="A7" s="42"/>
      <c r="B7" s="43"/>
      <c r="C7" s="43"/>
      <c r="D7" s="43"/>
      <c r="E7" s="43"/>
      <c r="F7" s="43"/>
      <c r="G7" s="43"/>
      <c r="H7" s="44"/>
      <c r="I7" s="44"/>
      <c r="J7" s="44"/>
      <c r="K7" s="44"/>
      <c r="L7" s="44"/>
      <c r="M7" s="44"/>
      <c r="N7" s="44"/>
      <c r="O7" s="44"/>
      <c r="P7" s="44"/>
      <c r="Q7" s="44"/>
      <c r="R7" s="44"/>
      <c r="S7" s="44"/>
      <c r="T7" s="44"/>
      <c r="U7" s="44"/>
      <c r="V7" s="44"/>
      <c r="W7" s="44"/>
      <c r="X7" s="44"/>
      <c r="Y7" s="44"/>
    </row>
    <row r="8" spans="1:25" ht="19.5" customHeight="1" thickBot="1">
      <c r="A8" s="48" t="s">
        <v>121</v>
      </c>
      <c r="B8" s="48"/>
      <c r="C8" s="49"/>
      <c r="D8" s="49"/>
      <c r="E8" s="49"/>
      <c r="F8" s="49"/>
      <c r="G8" s="49"/>
      <c r="H8" s="49"/>
      <c r="I8" s="49"/>
      <c r="J8" s="49"/>
      <c r="K8" s="49"/>
      <c r="L8" s="49"/>
      <c r="M8" s="49"/>
      <c r="N8" s="49"/>
      <c r="O8" s="49"/>
      <c r="P8" s="49"/>
      <c r="Q8" s="49"/>
      <c r="R8" s="49"/>
      <c r="S8" s="49"/>
      <c r="T8" s="49"/>
      <c r="U8" s="49"/>
      <c r="V8" s="49"/>
      <c r="W8" s="49"/>
      <c r="X8" s="49"/>
      <c r="Y8" s="49"/>
    </row>
    <row r="9" spans="1:25" ht="27" customHeight="1">
      <c r="A9" s="105" t="s">
        <v>119</v>
      </c>
      <c r="B9" s="106"/>
      <c r="C9" s="106"/>
      <c r="D9" s="106"/>
      <c r="E9" s="106"/>
      <c r="F9" s="106"/>
      <c r="G9" s="106"/>
      <c r="H9" s="106"/>
      <c r="I9" s="106"/>
      <c r="J9" s="106"/>
      <c r="K9" s="106"/>
      <c r="L9" s="106"/>
      <c r="M9" s="106"/>
      <c r="N9" s="106"/>
      <c r="O9" s="106"/>
      <c r="P9" s="106"/>
      <c r="Q9" s="106"/>
      <c r="R9" s="106"/>
      <c r="S9" s="106"/>
      <c r="T9" s="106"/>
      <c r="U9" s="106"/>
      <c r="V9" s="106"/>
      <c r="W9" s="106"/>
      <c r="X9" s="106"/>
      <c r="Y9" s="107"/>
    </row>
    <row r="10" spans="1:27" ht="27" customHeight="1">
      <c r="A10" s="108"/>
      <c r="B10" s="109"/>
      <c r="C10" s="109"/>
      <c r="D10" s="109"/>
      <c r="E10" s="109"/>
      <c r="F10" s="109"/>
      <c r="G10" s="109"/>
      <c r="H10" s="109"/>
      <c r="I10" s="109"/>
      <c r="J10" s="109"/>
      <c r="K10" s="109"/>
      <c r="L10" s="110" t="s">
        <v>80</v>
      </c>
      <c r="M10" s="110"/>
      <c r="N10" s="110"/>
      <c r="O10" s="110"/>
      <c r="P10" s="110"/>
      <c r="Q10" s="110"/>
      <c r="R10" s="110"/>
      <c r="S10" s="110" t="s">
        <v>81</v>
      </c>
      <c r="T10" s="110"/>
      <c r="U10" s="110"/>
      <c r="V10" s="110"/>
      <c r="W10" s="110"/>
      <c r="X10" s="110"/>
      <c r="Y10" s="111"/>
      <c r="Z10" s="7"/>
      <c r="AA10" s="7"/>
    </row>
    <row r="11" spans="1:27" ht="27" customHeight="1">
      <c r="A11" s="112" t="s">
        <v>87</v>
      </c>
      <c r="B11" s="113"/>
      <c r="C11" s="113"/>
      <c r="D11" s="113"/>
      <c r="E11" s="113"/>
      <c r="F11" s="113"/>
      <c r="G11" s="113"/>
      <c r="H11" s="113"/>
      <c r="I11" s="113"/>
      <c r="J11" s="113"/>
      <c r="K11" s="114"/>
      <c r="L11" s="115"/>
      <c r="M11" s="116"/>
      <c r="N11" s="116"/>
      <c r="O11" s="117"/>
      <c r="P11" s="118" t="s">
        <v>2</v>
      </c>
      <c r="Q11" s="119"/>
      <c r="R11" s="120"/>
      <c r="S11" s="115"/>
      <c r="T11" s="116"/>
      <c r="U11" s="116"/>
      <c r="V11" s="117"/>
      <c r="W11" s="118" t="s">
        <v>2</v>
      </c>
      <c r="X11" s="119"/>
      <c r="Y11" s="121"/>
      <c r="Z11" s="7"/>
      <c r="AA11" s="7"/>
    </row>
    <row r="12" spans="1:27" ht="27" customHeight="1">
      <c r="A12" s="122" t="s">
        <v>88</v>
      </c>
      <c r="B12" s="123"/>
      <c r="C12" s="123"/>
      <c r="D12" s="123"/>
      <c r="E12" s="123"/>
      <c r="F12" s="123"/>
      <c r="G12" s="123"/>
      <c r="H12" s="123"/>
      <c r="I12" s="123"/>
      <c r="J12" s="123"/>
      <c r="K12" s="124"/>
      <c r="L12" s="125"/>
      <c r="M12" s="126"/>
      <c r="N12" s="126"/>
      <c r="O12" s="127"/>
      <c r="P12" s="128" t="s">
        <v>2</v>
      </c>
      <c r="Q12" s="129"/>
      <c r="R12" s="130"/>
      <c r="S12" s="125"/>
      <c r="T12" s="126"/>
      <c r="U12" s="126"/>
      <c r="V12" s="127"/>
      <c r="W12" s="128" t="s">
        <v>2</v>
      </c>
      <c r="X12" s="129"/>
      <c r="Y12" s="131"/>
      <c r="Z12" s="7"/>
      <c r="AA12" s="7"/>
    </row>
    <row r="13" spans="1:28" ht="27" customHeight="1">
      <c r="A13" s="122" t="s">
        <v>89</v>
      </c>
      <c r="B13" s="123"/>
      <c r="C13" s="123"/>
      <c r="D13" s="123"/>
      <c r="E13" s="123"/>
      <c r="F13" s="123"/>
      <c r="G13" s="123"/>
      <c r="H13" s="123"/>
      <c r="I13" s="123"/>
      <c r="J13" s="123"/>
      <c r="K13" s="124"/>
      <c r="L13" s="125"/>
      <c r="M13" s="126"/>
      <c r="N13" s="126"/>
      <c r="O13" s="127"/>
      <c r="P13" s="128" t="s">
        <v>2</v>
      </c>
      <c r="Q13" s="129"/>
      <c r="R13" s="130"/>
      <c r="S13" s="125"/>
      <c r="T13" s="126"/>
      <c r="U13" s="126"/>
      <c r="V13" s="127"/>
      <c r="W13" s="128" t="s">
        <v>2</v>
      </c>
      <c r="X13" s="129"/>
      <c r="Y13" s="131"/>
      <c r="Z13" s="7"/>
      <c r="AA13" s="7"/>
      <c r="AB13" s="7"/>
    </row>
    <row r="14" spans="1:28" ht="27" customHeight="1">
      <c r="A14" s="122" t="s">
        <v>90</v>
      </c>
      <c r="B14" s="123"/>
      <c r="C14" s="123"/>
      <c r="D14" s="123"/>
      <c r="E14" s="123"/>
      <c r="F14" s="123"/>
      <c r="G14" s="123"/>
      <c r="H14" s="123"/>
      <c r="I14" s="123"/>
      <c r="J14" s="123"/>
      <c r="K14" s="124"/>
      <c r="L14" s="125"/>
      <c r="M14" s="126"/>
      <c r="N14" s="126"/>
      <c r="O14" s="127"/>
      <c r="P14" s="128" t="s">
        <v>2</v>
      </c>
      <c r="Q14" s="129"/>
      <c r="R14" s="130"/>
      <c r="S14" s="125"/>
      <c r="T14" s="126"/>
      <c r="U14" s="126"/>
      <c r="V14" s="127"/>
      <c r="W14" s="128" t="s">
        <v>2</v>
      </c>
      <c r="X14" s="129"/>
      <c r="Y14" s="131"/>
      <c r="Z14" s="7"/>
      <c r="AA14" s="7"/>
      <c r="AB14" s="7"/>
    </row>
    <row r="15" spans="1:28" ht="27" customHeight="1">
      <c r="A15" s="122" t="s">
        <v>91</v>
      </c>
      <c r="B15" s="123"/>
      <c r="C15" s="123"/>
      <c r="D15" s="123"/>
      <c r="E15" s="123"/>
      <c r="F15" s="123"/>
      <c r="G15" s="123"/>
      <c r="H15" s="123"/>
      <c r="I15" s="123"/>
      <c r="J15" s="123"/>
      <c r="K15" s="124"/>
      <c r="L15" s="125"/>
      <c r="M15" s="126"/>
      <c r="N15" s="126"/>
      <c r="O15" s="127"/>
      <c r="P15" s="128" t="s">
        <v>2</v>
      </c>
      <c r="Q15" s="129"/>
      <c r="R15" s="130"/>
      <c r="S15" s="125"/>
      <c r="T15" s="126"/>
      <c r="U15" s="126"/>
      <c r="V15" s="127"/>
      <c r="W15" s="128" t="s">
        <v>2</v>
      </c>
      <c r="X15" s="129"/>
      <c r="Y15" s="131"/>
      <c r="Z15" s="7"/>
      <c r="AA15" s="7"/>
      <c r="AB15" s="7"/>
    </row>
    <row r="16" spans="1:28" ht="27" customHeight="1">
      <c r="A16" s="132" t="s">
        <v>94</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4"/>
      <c r="Z16" s="7"/>
      <c r="AA16" s="7"/>
      <c r="AB16" s="7"/>
    </row>
    <row r="17" spans="1:26" ht="27" customHeight="1">
      <c r="A17" s="135" t="s">
        <v>114</v>
      </c>
      <c r="B17" s="136"/>
      <c r="C17" s="136"/>
      <c r="D17" s="136"/>
      <c r="E17" s="136"/>
      <c r="F17" s="136"/>
      <c r="G17" s="136"/>
      <c r="H17" s="136"/>
      <c r="I17" s="136"/>
      <c r="J17" s="136"/>
      <c r="K17" s="136"/>
      <c r="L17" s="65" t="s">
        <v>99</v>
      </c>
      <c r="M17" s="137">
        <f>IF(OR(L11="",L12="",L13="",L14="",L15=""),"",ROUNDUP(SUM(L11:O15),1))</f>
      </c>
      <c r="N17" s="138"/>
      <c r="O17" s="139"/>
      <c r="P17" s="140" t="s">
        <v>2</v>
      </c>
      <c r="Q17" s="140"/>
      <c r="R17" s="141"/>
      <c r="S17" s="66" t="s">
        <v>100</v>
      </c>
      <c r="T17" s="137">
        <f>IF(OR(S11="",S12="",S13="",S14="",S15=""),"",ROUNDUP(SUM(S11:V15),1))</f>
      </c>
      <c r="U17" s="138"/>
      <c r="V17" s="139"/>
      <c r="W17" s="140" t="s">
        <v>2</v>
      </c>
      <c r="X17" s="140"/>
      <c r="Y17" s="142"/>
      <c r="Z17" s="7"/>
    </row>
    <row r="18" spans="1:26" ht="9.75" customHeight="1">
      <c r="A18" s="50"/>
      <c r="B18" s="51"/>
      <c r="C18" s="51"/>
      <c r="D18" s="51"/>
      <c r="E18" s="51"/>
      <c r="F18" s="51"/>
      <c r="G18" s="51"/>
      <c r="H18" s="51"/>
      <c r="I18" s="51"/>
      <c r="J18" s="51"/>
      <c r="K18" s="51"/>
      <c r="L18" s="54"/>
      <c r="M18" s="54"/>
      <c r="N18" s="54"/>
      <c r="O18" s="40"/>
      <c r="P18" s="40"/>
      <c r="Q18" s="40"/>
      <c r="R18" s="40"/>
      <c r="S18" s="54"/>
      <c r="T18" s="54"/>
      <c r="U18" s="54"/>
      <c r="V18" s="40"/>
      <c r="W18" s="40"/>
      <c r="X18" s="40"/>
      <c r="Y18" s="41"/>
      <c r="Z18" s="7"/>
    </row>
    <row r="19" spans="1:26" ht="27" customHeight="1">
      <c r="A19" s="143" t="s">
        <v>120</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7"/>
    </row>
    <row r="20" spans="1:26" ht="27" customHeight="1">
      <c r="A20" s="52"/>
      <c r="B20" s="45"/>
      <c r="C20" s="45"/>
      <c r="D20" s="45"/>
      <c r="E20" s="45"/>
      <c r="F20" s="45"/>
      <c r="G20" s="45"/>
      <c r="H20" s="45"/>
      <c r="I20" s="45"/>
      <c r="J20" s="45"/>
      <c r="K20" s="45"/>
      <c r="L20" s="146" t="s">
        <v>93</v>
      </c>
      <c r="M20" s="147"/>
      <c r="N20" s="147"/>
      <c r="O20" s="147"/>
      <c r="P20" s="147"/>
      <c r="Q20" s="147"/>
      <c r="R20" s="148"/>
      <c r="S20" s="45"/>
      <c r="T20" s="45"/>
      <c r="U20" s="45"/>
      <c r="V20" s="45"/>
      <c r="W20" s="45"/>
      <c r="X20" s="45"/>
      <c r="Y20" s="53"/>
      <c r="Z20" s="7"/>
    </row>
    <row r="21" spans="1:27" ht="27" customHeight="1">
      <c r="A21" s="149" t="s">
        <v>92</v>
      </c>
      <c r="B21" s="150"/>
      <c r="C21" s="153" t="s">
        <v>191</v>
      </c>
      <c r="D21" s="154"/>
      <c r="E21" s="154"/>
      <c r="F21" s="154"/>
      <c r="G21" s="154"/>
      <c r="H21" s="154"/>
      <c r="I21" s="154"/>
      <c r="J21" s="154"/>
      <c r="K21" s="155"/>
      <c r="L21" s="69" t="s">
        <v>101</v>
      </c>
      <c r="M21" s="156"/>
      <c r="N21" s="157"/>
      <c r="O21" s="158"/>
      <c r="P21" s="119" t="s">
        <v>2</v>
      </c>
      <c r="Q21" s="119"/>
      <c r="R21" s="120"/>
      <c r="S21" s="159" t="s">
        <v>82</v>
      </c>
      <c r="T21" s="160"/>
      <c r="U21" s="160"/>
      <c r="V21" s="160"/>
      <c r="W21" s="160"/>
      <c r="X21" s="160"/>
      <c r="Y21" s="161"/>
      <c r="AA21" s="7"/>
    </row>
    <row r="22" spans="1:28" ht="27" customHeight="1" thickBot="1">
      <c r="A22" s="151"/>
      <c r="B22" s="152"/>
      <c r="C22" s="164" t="s">
        <v>192</v>
      </c>
      <c r="D22" s="165"/>
      <c r="E22" s="165"/>
      <c r="F22" s="165"/>
      <c r="G22" s="165"/>
      <c r="H22" s="165"/>
      <c r="I22" s="165"/>
      <c r="J22" s="165"/>
      <c r="K22" s="166"/>
      <c r="L22" s="77" t="s">
        <v>102</v>
      </c>
      <c r="M22" s="167"/>
      <c r="N22" s="168"/>
      <c r="O22" s="169"/>
      <c r="P22" s="170" t="s">
        <v>2</v>
      </c>
      <c r="Q22" s="170"/>
      <c r="R22" s="171"/>
      <c r="S22" s="162"/>
      <c r="T22" s="162"/>
      <c r="U22" s="162"/>
      <c r="V22" s="162"/>
      <c r="W22" s="162"/>
      <c r="X22" s="162"/>
      <c r="Y22" s="163"/>
      <c r="Z22" s="22"/>
      <c r="AA22" s="22"/>
      <c r="AB22" s="24"/>
    </row>
    <row r="23" spans="1:28" ht="15.75" customHeight="1">
      <c r="A23" s="26"/>
      <c r="B23" s="26"/>
      <c r="C23" s="26"/>
      <c r="D23" s="26"/>
      <c r="E23" s="26"/>
      <c r="F23" s="26"/>
      <c r="G23" s="26"/>
      <c r="H23" s="26"/>
      <c r="I23" s="26"/>
      <c r="J23" s="26"/>
      <c r="K23" s="26"/>
      <c r="L23" s="26"/>
      <c r="M23" s="26"/>
      <c r="N23" s="26"/>
      <c r="O23" s="26"/>
      <c r="P23" s="26"/>
      <c r="Q23" s="26"/>
      <c r="R23" s="26"/>
      <c r="S23" s="8"/>
      <c r="T23" s="8"/>
      <c r="U23" s="8"/>
      <c r="V23" s="27"/>
      <c r="W23" s="27"/>
      <c r="X23" s="27"/>
      <c r="Y23" s="28"/>
      <c r="Z23" s="22"/>
      <c r="AA23" s="22"/>
      <c r="AB23" s="24"/>
    </row>
    <row r="24" spans="1:25" ht="14.25" customHeight="1">
      <c r="A24" s="24"/>
      <c r="B24" s="48"/>
      <c r="C24" s="46"/>
      <c r="D24" s="46"/>
      <c r="E24" s="46"/>
      <c r="F24" s="46"/>
      <c r="G24" s="46"/>
      <c r="H24" s="46"/>
      <c r="I24" s="46"/>
      <c r="J24" s="46"/>
      <c r="K24" s="46"/>
      <c r="L24" s="1"/>
      <c r="M24" s="1"/>
      <c r="N24" s="1"/>
      <c r="O24" s="47"/>
      <c r="P24" s="47"/>
      <c r="Q24" s="47"/>
      <c r="R24" s="46"/>
      <c r="S24" s="1"/>
      <c r="T24" s="1"/>
      <c r="U24" s="1"/>
      <c r="V24" s="47"/>
      <c r="W24" s="47"/>
      <c r="X24" s="47"/>
      <c r="Y24" s="46"/>
    </row>
    <row r="25" spans="1:25" ht="19.5" customHeight="1" thickBot="1">
      <c r="A25" s="48" t="s">
        <v>98</v>
      </c>
      <c r="B25" s="29"/>
      <c r="C25" s="30"/>
      <c r="D25" s="30"/>
      <c r="E25" s="30"/>
      <c r="F25" s="30"/>
      <c r="G25" s="30"/>
      <c r="H25" s="30"/>
      <c r="I25" s="30"/>
      <c r="J25" s="30"/>
      <c r="K25" s="30"/>
      <c r="L25" s="2"/>
      <c r="M25" s="2"/>
      <c r="N25" s="2"/>
      <c r="O25" s="31"/>
      <c r="P25" s="31"/>
      <c r="Q25" s="31"/>
      <c r="R25" s="30"/>
      <c r="S25" s="2"/>
      <c r="T25" s="2"/>
      <c r="U25" s="2"/>
      <c r="V25" s="31"/>
      <c r="W25" s="31"/>
      <c r="X25" s="31"/>
      <c r="Y25" s="30"/>
    </row>
    <row r="26" spans="1:25" ht="27" customHeight="1">
      <c r="A26" s="172" t="s">
        <v>113</v>
      </c>
      <c r="B26" s="173"/>
      <c r="C26" s="173"/>
      <c r="D26" s="174"/>
      <c r="E26" s="178" t="s">
        <v>95</v>
      </c>
      <c r="F26" s="179"/>
      <c r="G26" s="179"/>
      <c r="H26" s="179"/>
      <c r="I26" s="179"/>
      <c r="J26" s="179"/>
      <c r="K26" s="180"/>
      <c r="L26" s="67" t="s">
        <v>108</v>
      </c>
      <c r="M26" s="181">
        <f>IF(OR($M$17="",T17=""),"",ROUNDUP(SUM(L11:O15)-M22,1))</f>
      </c>
      <c r="N26" s="182"/>
      <c r="O26" s="183"/>
      <c r="P26" s="184" t="s">
        <v>83</v>
      </c>
      <c r="Q26" s="185"/>
      <c r="R26" s="186"/>
      <c r="S26" s="71" t="s">
        <v>103</v>
      </c>
      <c r="T26" s="32"/>
      <c r="U26" s="32"/>
      <c r="V26" s="32"/>
      <c r="W26" s="32"/>
      <c r="X26" s="32"/>
      <c r="Y26" s="33"/>
    </row>
    <row r="27" spans="1:25" ht="27" customHeight="1">
      <c r="A27" s="175"/>
      <c r="B27" s="176"/>
      <c r="C27" s="176"/>
      <c r="D27" s="177"/>
      <c r="E27" s="187" t="s">
        <v>84</v>
      </c>
      <c r="F27" s="188"/>
      <c r="G27" s="188"/>
      <c r="H27" s="188"/>
      <c r="I27" s="188"/>
      <c r="J27" s="188"/>
      <c r="K27" s="189"/>
      <c r="L27" s="68" t="s">
        <v>109</v>
      </c>
      <c r="M27" s="190">
        <f>IF(M26="","",T17-M26)</f>
      </c>
      <c r="N27" s="191"/>
      <c r="O27" s="192"/>
      <c r="P27" s="128" t="s">
        <v>83</v>
      </c>
      <c r="Q27" s="129"/>
      <c r="R27" s="130"/>
      <c r="S27" s="72" t="s">
        <v>104</v>
      </c>
      <c r="T27" s="63"/>
      <c r="U27" s="63"/>
      <c r="V27" s="63"/>
      <c r="W27" s="63"/>
      <c r="X27" s="63"/>
      <c r="Y27" s="64"/>
    </row>
    <row r="28" spans="1:25" ht="27" customHeight="1">
      <c r="A28" s="175"/>
      <c r="B28" s="176"/>
      <c r="C28" s="176"/>
      <c r="D28" s="177"/>
      <c r="E28" s="193" t="s">
        <v>97</v>
      </c>
      <c r="F28" s="194"/>
      <c r="G28" s="194"/>
      <c r="H28" s="194"/>
      <c r="I28" s="194"/>
      <c r="J28" s="194"/>
      <c r="K28" s="195"/>
      <c r="L28" s="196">
        <f>IF(OR($M$27="",$T$17=""),"",TRUNC($M$27/$T$17*100))</f>
      </c>
      <c r="M28" s="197"/>
      <c r="N28" s="197"/>
      <c r="O28" s="198"/>
      <c r="P28" s="199" t="s">
        <v>85</v>
      </c>
      <c r="Q28" s="200"/>
      <c r="R28" s="201"/>
      <c r="S28" s="73" t="s">
        <v>107</v>
      </c>
      <c r="T28" s="59"/>
      <c r="U28" s="59"/>
      <c r="V28" s="59"/>
      <c r="W28" s="59"/>
      <c r="X28" s="59"/>
      <c r="Y28" s="60"/>
    </row>
    <row r="29" spans="1:25" ht="27" customHeight="1">
      <c r="A29" s="202" t="s">
        <v>118</v>
      </c>
      <c r="B29" s="203"/>
      <c r="C29" s="203"/>
      <c r="D29" s="204"/>
      <c r="E29" s="208" t="s">
        <v>95</v>
      </c>
      <c r="F29" s="209"/>
      <c r="G29" s="209"/>
      <c r="H29" s="209"/>
      <c r="I29" s="209"/>
      <c r="J29" s="209"/>
      <c r="K29" s="210"/>
      <c r="L29" s="69" t="s">
        <v>110</v>
      </c>
      <c r="M29" s="211">
        <f>IF(OR($M$17="",$M$21="",$M$21=0),"",IF(SUM(L11:O15)-M22-$M$21&gt;=0,ROUNDUP(SUM(L11:O15)-M22-M21,1),ROUNDDOWN(SUM(L11:O15)-M22-M21,1)))</f>
      </c>
      <c r="N29" s="212"/>
      <c r="O29" s="213"/>
      <c r="P29" s="118" t="s">
        <v>83</v>
      </c>
      <c r="Q29" s="119"/>
      <c r="R29" s="120"/>
      <c r="S29" s="74" t="s">
        <v>112</v>
      </c>
      <c r="T29" s="61"/>
      <c r="U29" s="61"/>
      <c r="V29" s="61"/>
      <c r="W29" s="61"/>
      <c r="X29" s="61"/>
      <c r="Y29" s="62"/>
    </row>
    <row r="30" spans="1:25" ht="27" customHeight="1">
      <c r="A30" s="175"/>
      <c r="B30" s="176"/>
      <c r="C30" s="176"/>
      <c r="D30" s="177"/>
      <c r="E30" s="187" t="s">
        <v>84</v>
      </c>
      <c r="F30" s="188"/>
      <c r="G30" s="188"/>
      <c r="H30" s="188"/>
      <c r="I30" s="188"/>
      <c r="J30" s="188"/>
      <c r="K30" s="189"/>
      <c r="L30" s="70" t="s">
        <v>111</v>
      </c>
      <c r="M30" s="190">
        <f>IF(M29="","",T17-M29)</f>
      </c>
      <c r="N30" s="191"/>
      <c r="O30" s="192"/>
      <c r="P30" s="128" t="s">
        <v>83</v>
      </c>
      <c r="Q30" s="129"/>
      <c r="R30" s="130"/>
      <c r="S30" s="75" t="s">
        <v>105</v>
      </c>
      <c r="T30" s="55"/>
      <c r="U30" s="55"/>
      <c r="V30" s="55"/>
      <c r="W30" s="55"/>
      <c r="X30" s="55"/>
      <c r="Y30" s="56"/>
    </row>
    <row r="31" spans="1:25" ht="27" customHeight="1" thickBot="1">
      <c r="A31" s="205"/>
      <c r="B31" s="206"/>
      <c r="C31" s="206"/>
      <c r="D31" s="207"/>
      <c r="E31" s="214" t="s">
        <v>97</v>
      </c>
      <c r="F31" s="215"/>
      <c r="G31" s="215"/>
      <c r="H31" s="215"/>
      <c r="I31" s="215"/>
      <c r="J31" s="215"/>
      <c r="K31" s="216"/>
      <c r="L31" s="217">
        <f>IF(OR(M21="",M30=""),"",TRUNC(M30/T17*100))</f>
      </c>
      <c r="M31" s="218"/>
      <c r="N31" s="218"/>
      <c r="O31" s="219"/>
      <c r="P31" s="220" t="s">
        <v>85</v>
      </c>
      <c r="Q31" s="170"/>
      <c r="R31" s="171"/>
      <c r="S31" s="76" t="s">
        <v>106</v>
      </c>
      <c r="T31" s="57"/>
      <c r="U31" s="57"/>
      <c r="V31" s="57"/>
      <c r="W31" s="57"/>
      <c r="X31" s="57"/>
      <c r="Y31" s="58"/>
    </row>
    <row r="32" spans="1:25" ht="17.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ht="17.25" customHeight="1" thickBot="1">
      <c r="A33" s="34"/>
      <c r="B33" s="34"/>
      <c r="C33" s="35"/>
      <c r="D33" s="35"/>
      <c r="E33" s="36"/>
      <c r="F33" s="36"/>
      <c r="G33" s="36"/>
      <c r="H33" s="36"/>
      <c r="I33" s="36"/>
      <c r="J33" s="36"/>
      <c r="K33" s="36"/>
      <c r="L33" s="3"/>
      <c r="M33" s="3"/>
      <c r="N33" s="3"/>
      <c r="O33" s="27"/>
      <c r="P33" s="27"/>
      <c r="Q33" s="27"/>
      <c r="R33" s="24"/>
      <c r="S33" s="24"/>
      <c r="T33" s="24"/>
      <c r="U33" s="24"/>
      <c r="V33" s="24"/>
      <c r="W33" s="24"/>
      <c r="X33" s="24"/>
      <c r="Y33" s="24"/>
    </row>
    <row r="34" spans="1:25" ht="17.25" customHeight="1" thickBot="1">
      <c r="A34" s="34"/>
      <c r="B34" s="221" t="s">
        <v>96</v>
      </c>
      <c r="C34" s="222"/>
      <c r="D34" s="222"/>
      <c r="E34" s="223"/>
      <c r="F34" s="224">
        <f>IF(M17="","",IF(AND($L$28&gt;=50,$L$31&gt;=100,$M$21&gt;0),"適合","不適合"))</f>
      </c>
      <c r="G34" s="224"/>
      <c r="H34" s="225"/>
      <c r="I34" s="36"/>
      <c r="J34" s="226" t="s">
        <v>0</v>
      </c>
      <c r="K34" s="227"/>
      <c r="L34" s="227"/>
      <c r="M34" s="227"/>
      <c r="N34" s="228">
        <f>IF(M17="","",IF(AND($L$28&gt;=50,$L$31&gt;=75,$L$31&lt;100,$M$21&gt;0),"適合","不適合"))</f>
      </c>
      <c r="O34" s="228"/>
      <c r="P34" s="229"/>
      <c r="Q34" s="37"/>
      <c r="R34" s="226" t="s">
        <v>1</v>
      </c>
      <c r="S34" s="227"/>
      <c r="T34" s="227"/>
      <c r="U34" s="227"/>
      <c r="V34" s="224">
        <f>IF(M17="","",IF($L$28&gt;=50,"適合","不適合"))</f>
      </c>
      <c r="W34" s="224"/>
      <c r="X34" s="225"/>
      <c r="Y34" s="24"/>
    </row>
    <row r="35" spans="1:25" ht="12.75" customHeight="1">
      <c r="A35" s="34"/>
      <c r="B35" s="34"/>
      <c r="C35" s="35"/>
      <c r="D35" s="35"/>
      <c r="E35" s="37"/>
      <c r="F35" s="37"/>
      <c r="G35" s="37"/>
      <c r="H35" s="37"/>
      <c r="I35" s="37"/>
      <c r="J35" s="37"/>
      <c r="K35" s="37"/>
      <c r="L35" s="4"/>
      <c r="M35" s="4"/>
      <c r="N35" s="4"/>
      <c r="O35" s="27"/>
      <c r="P35" s="28"/>
      <c r="Q35" s="28"/>
      <c r="R35" s="28"/>
      <c r="S35" s="28"/>
      <c r="T35" s="28"/>
      <c r="U35" s="28"/>
      <c r="V35" s="28"/>
      <c r="W35" s="4"/>
      <c r="X35" s="4"/>
      <c r="Y35" s="4"/>
    </row>
    <row r="36" spans="1:2" ht="13.5">
      <c r="A36" s="38" t="s">
        <v>115</v>
      </c>
      <c r="B36" s="38"/>
    </row>
    <row r="37" spans="1:2" ht="13.5">
      <c r="A37" s="38" t="s">
        <v>116</v>
      </c>
      <c r="B37" s="38"/>
    </row>
    <row r="38" spans="1:28" s="22" customFormat="1" ht="13.5">
      <c r="A38" s="38" t="s">
        <v>117</v>
      </c>
      <c r="B38" s="39"/>
      <c r="Z38" s="5"/>
      <c r="AA38" s="5"/>
      <c r="AB38" s="5"/>
    </row>
    <row r="39" ht="13.5">
      <c r="A39" s="38" t="s">
        <v>169</v>
      </c>
    </row>
    <row r="40" ht="13.5">
      <c r="Y40" s="83" t="s">
        <v>190</v>
      </c>
    </row>
    <row r="42" spans="1:25" ht="47.25" customHeight="1">
      <c r="A42" s="94" t="s">
        <v>144</v>
      </c>
      <c r="B42" s="94"/>
      <c r="C42" s="94"/>
      <c r="D42" s="94"/>
      <c r="E42" s="94"/>
      <c r="F42" s="94"/>
      <c r="G42" s="94"/>
      <c r="H42" s="94"/>
      <c r="I42" s="94"/>
      <c r="J42" s="94"/>
      <c r="K42" s="94"/>
      <c r="L42" s="94"/>
      <c r="M42" s="94"/>
      <c r="N42" s="94"/>
      <c r="O42" s="94"/>
      <c r="P42" s="94"/>
      <c r="Q42" s="94"/>
      <c r="R42" s="94"/>
      <c r="S42" s="94"/>
      <c r="T42" s="94"/>
      <c r="U42" s="94"/>
      <c r="V42" s="94"/>
      <c r="W42" s="94"/>
      <c r="X42" s="94"/>
      <c r="Y42" s="94"/>
    </row>
  </sheetData>
  <sheetProtection password="C706" sheet="1" objects="1" formatCells="0" formatColumns="0" formatRows="0"/>
  <mergeCells count="77">
    <mergeCell ref="B34:E34"/>
    <mergeCell ref="F34:H34"/>
    <mergeCell ref="J34:M34"/>
    <mergeCell ref="N34:P34"/>
    <mergeCell ref="R34:U34"/>
    <mergeCell ref="V34:X34"/>
    <mergeCell ref="A29:D31"/>
    <mergeCell ref="E29:K29"/>
    <mergeCell ref="M29:O29"/>
    <mergeCell ref="P29:R29"/>
    <mergeCell ref="E30:K30"/>
    <mergeCell ref="M30:O30"/>
    <mergeCell ref="P30:R30"/>
    <mergeCell ref="E31:K31"/>
    <mergeCell ref="L31:O31"/>
    <mergeCell ref="P31:R31"/>
    <mergeCell ref="A26:D28"/>
    <mergeCell ref="E26:K26"/>
    <mergeCell ref="M26:O26"/>
    <mergeCell ref="P26:R26"/>
    <mergeCell ref="E27:K27"/>
    <mergeCell ref="M27:O27"/>
    <mergeCell ref="P27:R27"/>
    <mergeCell ref="E28:K28"/>
    <mergeCell ref="L28:O28"/>
    <mergeCell ref="P28:R28"/>
    <mergeCell ref="L20:R20"/>
    <mergeCell ref="A21:B22"/>
    <mergeCell ref="C21:K21"/>
    <mergeCell ref="M21:O21"/>
    <mergeCell ref="P21:R21"/>
    <mergeCell ref="S21:Y22"/>
    <mergeCell ref="C22:K22"/>
    <mergeCell ref="M22:O22"/>
    <mergeCell ref="P22:R22"/>
    <mergeCell ref="A17:K17"/>
    <mergeCell ref="M17:O17"/>
    <mergeCell ref="P17:R17"/>
    <mergeCell ref="T17:V17"/>
    <mergeCell ref="W17:Y17"/>
    <mergeCell ref="A19:Y19"/>
    <mergeCell ref="A15:K15"/>
    <mergeCell ref="L15:O15"/>
    <mergeCell ref="P15:R15"/>
    <mergeCell ref="S15:V15"/>
    <mergeCell ref="W15:Y15"/>
    <mergeCell ref="A16:Y16"/>
    <mergeCell ref="A13:K13"/>
    <mergeCell ref="L13:O13"/>
    <mergeCell ref="P13:R13"/>
    <mergeCell ref="S13:V13"/>
    <mergeCell ref="W13:Y13"/>
    <mergeCell ref="A14:K14"/>
    <mergeCell ref="L14:O14"/>
    <mergeCell ref="P14:R14"/>
    <mergeCell ref="S14:V14"/>
    <mergeCell ref="W14:Y14"/>
    <mergeCell ref="A11:K11"/>
    <mergeCell ref="L11:O11"/>
    <mergeCell ref="P11:R11"/>
    <mergeCell ref="S11:V11"/>
    <mergeCell ref="W11:Y11"/>
    <mergeCell ref="A12:K12"/>
    <mergeCell ref="L12:O12"/>
    <mergeCell ref="P12:R12"/>
    <mergeCell ref="S12:V12"/>
    <mergeCell ref="W12:Y12"/>
    <mergeCell ref="A1:Y3"/>
    <mergeCell ref="A42:Y42"/>
    <mergeCell ref="AB4:AI4"/>
    <mergeCell ref="A4:Y4"/>
    <mergeCell ref="A6:G6"/>
    <mergeCell ref="H6:Y6"/>
    <mergeCell ref="A9:Y9"/>
    <mergeCell ref="A10:K10"/>
    <mergeCell ref="L10:R10"/>
    <mergeCell ref="S10:Y10"/>
  </mergeCells>
  <hyperlinks>
    <hyperlink ref="AB4:AG4" r:id="rId1" display="ERIホームページ　BELS技術情報　「ＢＥＬＳ評価におけるZEB表示の手引き」"/>
    <hyperlink ref="AB4:AI4" r:id="rId2" display="ERIホームページ　BELS技術情報　「ＢＥＬＳ評価におけるZEB表示の手引き」"/>
  </hyperlinks>
  <printOptions/>
  <pageMargins left="0.7480314960629921" right="0.7480314960629921" top="0.7874015748031497" bottom="0.7874015748031497" header="0.5118110236220472" footer="0.31496062992125984"/>
  <pageSetup horizontalDpi="600" verticalDpi="600" orientation="portrait" paperSize="9" scale="95" r:id="rId4"/>
  <drawing r:id="rId3"/>
</worksheet>
</file>

<file path=xl/worksheets/sheet2.xml><?xml version="1.0" encoding="utf-8"?>
<worksheet xmlns="http://schemas.openxmlformats.org/spreadsheetml/2006/main" xmlns:r="http://schemas.openxmlformats.org/officeDocument/2006/relationships">
  <sheetPr>
    <tabColor rgb="FF00B0F0"/>
  </sheetPr>
  <dimension ref="A1:AI42"/>
  <sheetViews>
    <sheetView showGridLines="0" view="pageBreakPreview" zoomScaleSheetLayoutView="100" workbookViewId="0" topLeftCell="A1">
      <selection activeCell="H6" sqref="H6:Y6"/>
    </sheetView>
  </sheetViews>
  <sheetFormatPr defaultColWidth="9.140625" defaultRowHeight="15"/>
  <cols>
    <col min="1" max="25" width="3.57421875" style="22" customWidth="1"/>
    <col min="26" max="27" width="3.57421875" style="5" customWidth="1"/>
    <col min="28" max="28" width="9.00390625" style="5" customWidth="1"/>
    <col min="29" max="16384" width="9.00390625" style="24" customWidth="1"/>
  </cols>
  <sheetData>
    <row r="1" spans="25:28" ht="19.5" customHeight="1">
      <c r="Y1" s="23"/>
      <c r="AB1" s="6"/>
    </row>
    <row r="2" spans="1:25" ht="6.75" customHeight="1">
      <c r="A2" s="25"/>
      <c r="B2" s="25"/>
      <c r="Y2" s="23"/>
    </row>
    <row r="3" spans="1:35" ht="19.5" customHeight="1">
      <c r="A3" s="231" t="s">
        <v>146</v>
      </c>
      <c r="B3" s="231"/>
      <c r="C3" s="232"/>
      <c r="D3" s="232"/>
      <c r="E3" s="232"/>
      <c r="F3" s="232"/>
      <c r="G3" s="232"/>
      <c r="H3" s="232"/>
      <c r="I3" s="232"/>
      <c r="J3" s="232"/>
      <c r="K3" s="232"/>
      <c r="L3" s="232"/>
      <c r="M3" s="232"/>
      <c r="N3" s="232"/>
      <c r="O3" s="232"/>
      <c r="P3" s="232"/>
      <c r="Q3" s="232"/>
      <c r="R3" s="232"/>
      <c r="S3" s="232"/>
      <c r="T3" s="232"/>
      <c r="U3" s="232"/>
      <c r="V3" s="232"/>
      <c r="W3" s="232"/>
      <c r="X3" s="232"/>
      <c r="Y3" s="233"/>
      <c r="AB3" s="88" t="s">
        <v>148</v>
      </c>
      <c r="AC3" s="13"/>
      <c r="AD3" s="13"/>
      <c r="AE3" s="13"/>
      <c r="AF3" s="13"/>
      <c r="AG3" s="13"/>
      <c r="AH3" s="13"/>
      <c r="AI3" s="13"/>
    </row>
    <row r="4" spans="1:35" ht="15" customHeight="1">
      <c r="A4" s="234"/>
      <c r="B4" s="234"/>
      <c r="C4" s="235"/>
      <c r="D4" s="235"/>
      <c r="E4" s="235"/>
      <c r="F4" s="235"/>
      <c r="G4" s="235"/>
      <c r="H4" s="235"/>
      <c r="I4" s="235"/>
      <c r="J4" s="235"/>
      <c r="K4" s="235"/>
      <c r="L4" s="235"/>
      <c r="M4" s="235"/>
      <c r="N4" s="235"/>
      <c r="O4" s="235"/>
      <c r="P4" s="235"/>
      <c r="Q4" s="235"/>
      <c r="R4" s="235"/>
      <c r="S4" s="235"/>
      <c r="T4" s="235"/>
      <c r="U4" s="235"/>
      <c r="V4" s="235"/>
      <c r="W4" s="235"/>
      <c r="X4" s="235"/>
      <c r="Y4" s="236"/>
      <c r="Z4" s="24"/>
      <c r="AA4" s="24"/>
      <c r="AB4" s="95" t="s">
        <v>147</v>
      </c>
      <c r="AC4" s="95"/>
      <c r="AD4" s="95"/>
      <c r="AE4" s="95"/>
      <c r="AF4" s="95"/>
      <c r="AG4" s="95"/>
      <c r="AH4" s="95"/>
      <c r="AI4" s="95"/>
    </row>
    <row r="5" spans="1:28" ht="2.25" customHeight="1" thickBot="1">
      <c r="A5" s="25"/>
      <c r="B5" s="25"/>
      <c r="Y5" s="23"/>
      <c r="Z5" s="24"/>
      <c r="AA5" s="24"/>
      <c r="AB5" s="24"/>
    </row>
    <row r="6" spans="1:25" ht="27" customHeight="1" thickBot="1">
      <c r="A6" s="99" t="s">
        <v>86</v>
      </c>
      <c r="B6" s="100"/>
      <c r="C6" s="100"/>
      <c r="D6" s="100"/>
      <c r="E6" s="100"/>
      <c r="F6" s="100"/>
      <c r="G6" s="101"/>
      <c r="H6" s="237"/>
      <c r="I6" s="238"/>
      <c r="J6" s="238"/>
      <c r="K6" s="238"/>
      <c r="L6" s="238"/>
      <c r="M6" s="238"/>
      <c r="N6" s="238"/>
      <c r="O6" s="238"/>
      <c r="P6" s="238"/>
      <c r="Q6" s="238"/>
      <c r="R6" s="238"/>
      <c r="S6" s="238"/>
      <c r="T6" s="238"/>
      <c r="U6" s="238"/>
      <c r="V6" s="238"/>
      <c r="W6" s="238"/>
      <c r="X6" s="238"/>
      <c r="Y6" s="239"/>
    </row>
    <row r="7" spans="1:25" ht="18" customHeight="1">
      <c r="A7" s="42"/>
      <c r="B7" s="43"/>
      <c r="C7" s="43"/>
      <c r="D7" s="43"/>
      <c r="E7" s="43"/>
      <c r="F7" s="43"/>
      <c r="G7" s="43"/>
      <c r="H7" s="44"/>
      <c r="I7" s="44"/>
      <c r="J7" s="44"/>
      <c r="K7" s="44"/>
      <c r="L7" s="44"/>
      <c r="M7" s="44"/>
      <c r="N7" s="44"/>
      <c r="O7" s="44"/>
      <c r="P7" s="44"/>
      <c r="Q7" s="44"/>
      <c r="R7" s="44"/>
      <c r="S7" s="44"/>
      <c r="T7" s="44"/>
      <c r="U7" s="44"/>
      <c r="V7" s="44"/>
      <c r="W7" s="44"/>
      <c r="X7" s="44"/>
      <c r="Y7" s="44"/>
    </row>
    <row r="8" spans="1:25" ht="19.5" customHeight="1" thickBot="1">
      <c r="A8" s="48" t="s">
        <v>121</v>
      </c>
      <c r="B8" s="48"/>
      <c r="C8" s="49"/>
      <c r="D8" s="49"/>
      <c r="E8" s="49"/>
      <c r="F8" s="49"/>
      <c r="G8" s="49"/>
      <c r="H8" s="49"/>
      <c r="I8" s="49"/>
      <c r="J8" s="49"/>
      <c r="K8" s="49"/>
      <c r="L8" s="49"/>
      <c r="M8" s="49"/>
      <c r="N8" s="49"/>
      <c r="O8" s="49"/>
      <c r="P8" s="49"/>
      <c r="Q8" s="49"/>
      <c r="R8" s="49"/>
      <c r="S8" s="49"/>
      <c r="T8" s="49"/>
      <c r="U8" s="49"/>
      <c r="V8" s="49"/>
      <c r="W8" s="49"/>
      <c r="X8" s="49"/>
      <c r="Y8" s="49"/>
    </row>
    <row r="9" spans="1:25" ht="27" customHeight="1">
      <c r="A9" s="105" t="s">
        <v>119</v>
      </c>
      <c r="B9" s="106"/>
      <c r="C9" s="106"/>
      <c r="D9" s="106"/>
      <c r="E9" s="106"/>
      <c r="F9" s="106"/>
      <c r="G9" s="106"/>
      <c r="H9" s="106"/>
      <c r="I9" s="106"/>
      <c r="J9" s="106"/>
      <c r="K9" s="106"/>
      <c r="L9" s="106"/>
      <c r="M9" s="106"/>
      <c r="N9" s="106"/>
      <c r="O9" s="106"/>
      <c r="P9" s="106"/>
      <c r="Q9" s="106"/>
      <c r="R9" s="106"/>
      <c r="S9" s="106"/>
      <c r="T9" s="106"/>
      <c r="U9" s="106"/>
      <c r="V9" s="106"/>
      <c r="W9" s="106"/>
      <c r="X9" s="106"/>
      <c r="Y9" s="107"/>
    </row>
    <row r="10" spans="1:27" ht="27" customHeight="1">
      <c r="A10" s="108"/>
      <c r="B10" s="109"/>
      <c r="C10" s="109"/>
      <c r="D10" s="109"/>
      <c r="E10" s="109"/>
      <c r="F10" s="109"/>
      <c r="G10" s="109"/>
      <c r="H10" s="109"/>
      <c r="I10" s="109"/>
      <c r="J10" s="109"/>
      <c r="K10" s="109"/>
      <c r="L10" s="110" t="s">
        <v>80</v>
      </c>
      <c r="M10" s="110"/>
      <c r="N10" s="110"/>
      <c r="O10" s="110"/>
      <c r="P10" s="110"/>
      <c r="Q10" s="110"/>
      <c r="R10" s="110"/>
      <c r="S10" s="110" t="s">
        <v>81</v>
      </c>
      <c r="T10" s="110"/>
      <c r="U10" s="110"/>
      <c r="V10" s="110"/>
      <c r="W10" s="110"/>
      <c r="X10" s="110"/>
      <c r="Y10" s="111"/>
      <c r="Z10" s="7"/>
      <c r="AA10" s="7"/>
    </row>
    <row r="11" spans="1:27" ht="27" customHeight="1">
      <c r="A11" s="112" t="s">
        <v>87</v>
      </c>
      <c r="B11" s="113"/>
      <c r="C11" s="113"/>
      <c r="D11" s="113"/>
      <c r="E11" s="113"/>
      <c r="F11" s="113"/>
      <c r="G11" s="113"/>
      <c r="H11" s="113"/>
      <c r="I11" s="113"/>
      <c r="J11" s="113"/>
      <c r="K11" s="114"/>
      <c r="L11" s="115">
        <v>7001.98</v>
      </c>
      <c r="M11" s="116"/>
      <c r="N11" s="116"/>
      <c r="O11" s="117"/>
      <c r="P11" s="118" t="s">
        <v>2</v>
      </c>
      <c r="Q11" s="119"/>
      <c r="R11" s="120"/>
      <c r="S11" s="115">
        <v>10833.27</v>
      </c>
      <c r="T11" s="116"/>
      <c r="U11" s="116"/>
      <c r="V11" s="117"/>
      <c r="W11" s="118" t="s">
        <v>2</v>
      </c>
      <c r="X11" s="119"/>
      <c r="Y11" s="121"/>
      <c r="Z11" s="7"/>
      <c r="AA11" s="7"/>
    </row>
    <row r="12" spans="1:27" ht="27" customHeight="1">
      <c r="A12" s="122" t="s">
        <v>88</v>
      </c>
      <c r="B12" s="123"/>
      <c r="C12" s="123"/>
      <c r="D12" s="123"/>
      <c r="E12" s="123"/>
      <c r="F12" s="123"/>
      <c r="G12" s="123"/>
      <c r="H12" s="123"/>
      <c r="I12" s="123"/>
      <c r="J12" s="123"/>
      <c r="K12" s="124"/>
      <c r="L12" s="125">
        <v>571.11</v>
      </c>
      <c r="M12" s="126"/>
      <c r="N12" s="126"/>
      <c r="O12" s="127"/>
      <c r="P12" s="128" t="s">
        <v>2</v>
      </c>
      <c r="Q12" s="129"/>
      <c r="R12" s="130"/>
      <c r="S12" s="125">
        <v>1379.49</v>
      </c>
      <c r="T12" s="126"/>
      <c r="U12" s="126"/>
      <c r="V12" s="127"/>
      <c r="W12" s="128" t="s">
        <v>2</v>
      </c>
      <c r="X12" s="129"/>
      <c r="Y12" s="131"/>
      <c r="Z12" s="7"/>
      <c r="AA12" s="7"/>
    </row>
    <row r="13" spans="1:28" ht="27" customHeight="1">
      <c r="A13" s="122" t="s">
        <v>89</v>
      </c>
      <c r="B13" s="123"/>
      <c r="C13" s="123"/>
      <c r="D13" s="123"/>
      <c r="E13" s="123"/>
      <c r="F13" s="123"/>
      <c r="G13" s="123"/>
      <c r="H13" s="123"/>
      <c r="I13" s="123"/>
      <c r="J13" s="123"/>
      <c r="K13" s="124"/>
      <c r="L13" s="125">
        <v>1001.08</v>
      </c>
      <c r="M13" s="126"/>
      <c r="N13" s="126"/>
      <c r="O13" s="127"/>
      <c r="P13" s="128" t="s">
        <v>2</v>
      </c>
      <c r="Q13" s="129"/>
      <c r="R13" s="130"/>
      <c r="S13" s="125">
        <v>3006.25</v>
      </c>
      <c r="T13" s="126"/>
      <c r="U13" s="126"/>
      <c r="V13" s="127"/>
      <c r="W13" s="128" t="s">
        <v>2</v>
      </c>
      <c r="X13" s="129"/>
      <c r="Y13" s="131"/>
      <c r="Z13" s="7"/>
      <c r="AA13" s="7"/>
      <c r="AB13" s="7"/>
    </row>
    <row r="14" spans="1:28" ht="27" customHeight="1">
      <c r="A14" s="122" t="s">
        <v>90</v>
      </c>
      <c r="B14" s="123"/>
      <c r="C14" s="123"/>
      <c r="D14" s="123"/>
      <c r="E14" s="123"/>
      <c r="F14" s="123"/>
      <c r="G14" s="123"/>
      <c r="H14" s="123"/>
      <c r="I14" s="123"/>
      <c r="J14" s="123"/>
      <c r="K14" s="124"/>
      <c r="L14" s="125">
        <v>417.73</v>
      </c>
      <c r="M14" s="126"/>
      <c r="N14" s="126"/>
      <c r="O14" s="127"/>
      <c r="P14" s="128" t="s">
        <v>2</v>
      </c>
      <c r="Q14" s="129"/>
      <c r="R14" s="130"/>
      <c r="S14" s="125">
        <v>507.29</v>
      </c>
      <c r="T14" s="126"/>
      <c r="U14" s="126"/>
      <c r="V14" s="127"/>
      <c r="W14" s="128" t="s">
        <v>2</v>
      </c>
      <c r="X14" s="129"/>
      <c r="Y14" s="131"/>
      <c r="Z14" s="7"/>
      <c r="AA14" s="7"/>
      <c r="AB14" s="7"/>
    </row>
    <row r="15" spans="1:28" ht="27" customHeight="1">
      <c r="A15" s="122" t="s">
        <v>91</v>
      </c>
      <c r="B15" s="123"/>
      <c r="C15" s="123"/>
      <c r="D15" s="123"/>
      <c r="E15" s="123"/>
      <c r="F15" s="123"/>
      <c r="G15" s="123"/>
      <c r="H15" s="123"/>
      <c r="I15" s="123"/>
      <c r="J15" s="123"/>
      <c r="K15" s="124"/>
      <c r="L15" s="125">
        <v>85.33</v>
      </c>
      <c r="M15" s="126"/>
      <c r="N15" s="126"/>
      <c r="O15" s="127"/>
      <c r="P15" s="128" t="s">
        <v>2</v>
      </c>
      <c r="Q15" s="129"/>
      <c r="R15" s="130"/>
      <c r="S15" s="125">
        <v>85.33</v>
      </c>
      <c r="T15" s="126"/>
      <c r="U15" s="126"/>
      <c r="V15" s="127"/>
      <c r="W15" s="128" t="s">
        <v>2</v>
      </c>
      <c r="X15" s="129"/>
      <c r="Y15" s="131"/>
      <c r="Z15" s="7"/>
      <c r="AA15" s="7"/>
      <c r="AB15" s="7"/>
    </row>
    <row r="16" spans="1:28" ht="27" customHeight="1">
      <c r="A16" s="132" t="s">
        <v>94</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4"/>
      <c r="Z16" s="7"/>
      <c r="AA16" s="7"/>
      <c r="AB16" s="7"/>
    </row>
    <row r="17" spans="1:26" ht="27" customHeight="1">
      <c r="A17" s="135" t="s">
        <v>114</v>
      </c>
      <c r="B17" s="136"/>
      <c r="C17" s="136"/>
      <c r="D17" s="136"/>
      <c r="E17" s="136"/>
      <c r="F17" s="136"/>
      <c r="G17" s="136"/>
      <c r="H17" s="136"/>
      <c r="I17" s="136"/>
      <c r="J17" s="136"/>
      <c r="K17" s="136"/>
      <c r="L17" s="65" t="s">
        <v>99</v>
      </c>
      <c r="M17" s="137">
        <f>IF(OR(L11="",L12="",L13="",L14="",L15=""),"",ROUNDUP(SUM(L11:O15),1))</f>
        <v>9077.300000000001</v>
      </c>
      <c r="N17" s="138"/>
      <c r="O17" s="139"/>
      <c r="P17" s="140" t="s">
        <v>2</v>
      </c>
      <c r="Q17" s="140"/>
      <c r="R17" s="141"/>
      <c r="S17" s="66" t="s">
        <v>100</v>
      </c>
      <c r="T17" s="137">
        <f>IF(OR(S11="",S12="",S13="",S14="",S15=""),"",ROUNDUP(SUM(S11:V15),1))</f>
        <v>15811.7</v>
      </c>
      <c r="U17" s="138"/>
      <c r="V17" s="139"/>
      <c r="W17" s="140" t="s">
        <v>2</v>
      </c>
      <c r="X17" s="140"/>
      <c r="Y17" s="142"/>
      <c r="Z17" s="7"/>
    </row>
    <row r="18" spans="1:26" ht="9.75" customHeight="1">
      <c r="A18" s="50"/>
      <c r="B18" s="51"/>
      <c r="C18" s="51"/>
      <c r="D18" s="51"/>
      <c r="E18" s="51"/>
      <c r="F18" s="51"/>
      <c r="G18" s="51"/>
      <c r="H18" s="51"/>
      <c r="I18" s="51"/>
      <c r="J18" s="51"/>
      <c r="K18" s="51"/>
      <c r="L18" s="54"/>
      <c r="M18" s="54"/>
      <c r="N18" s="54"/>
      <c r="O18" s="40"/>
      <c r="P18" s="40"/>
      <c r="Q18" s="40"/>
      <c r="R18" s="40"/>
      <c r="S18" s="54"/>
      <c r="T18" s="54"/>
      <c r="U18" s="54"/>
      <c r="V18" s="40"/>
      <c r="W18" s="40"/>
      <c r="X18" s="40"/>
      <c r="Y18" s="41"/>
      <c r="Z18" s="7"/>
    </row>
    <row r="19" spans="1:26" ht="27" customHeight="1">
      <c r="A19" s="143" t="s">
        <v>120</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7"/>
    </row>
    <row r="20" spans="1:26" ht="27" customHeight="1">
      <c r="A20" s="52"/>
      <c r="B20" s="45"/>
      <c r="C20" s="45"/>
      <c r="D20" s="45"/>
      <c r="E20" s="45"/>
      <c r="F20" s="45"/>
      <c r="G20" s="45"/>
      <c r="H20" s="45"/>
      <c r="I20" s="45"/>
      <c r="J20" s="45"/>
      <c r="K20" s="45"/>
      <c r="L20" s="146" t="s">
        <v>93</v>
      </c>
      <c r="M20" s="147"/>
      <c r="N20" s="147"/>
      <c r="O20" s="147"/>
      <c r="P20" s="147"/>
      <c r="Q20" s="147"/>
      <c r="R20" s="148"/>
      <c r="S20" s="45"/>
      <c r="T20" s="45"/>
      <c r="U20" s="45"/>
      <c r="V20" s="45"/>
      <c r="W20" s="45"/>
      <c r="X20" s="45"/>
      <c r="Y20" s="53"/>
      <c r="Z20" s="7"/>
    </row>
    <row r="21" spans="1:27" ht="27" customHeight="1">
      <c r="A21" s="149" t="s">
        <v>92</v>
      </c>
      <c r="B21" s="150"/>
      <c r="C21" s="153" t="s">
        <v>191</v>
      </c>
      <c r="D21" s="154"/>
      <c r="E21" s="154"/>
      <c r="F21" s="154"/>
      <c r="G21" s="154"/>
      <c r="H21" s="154"/>
      <c r="I21" s="154"/>
      <c r="J21" s="154"/>
      <c r="K21" s="155"/>
      <c r="L21" s="69" t="s">
        <v>101</v>
      </c>
      <c r="M21" s="156">
        <v>1357.71</v>
      </c>
      <c r="N21" s="157"/>
      <c r="O21" s="158"/>
      <c r="P21" s="119" t="s">
        <v>2</v>
      </c>
      <c r="Q21" s="119"/>
      <c r="R21" s="120"/>
      <c r="S21" s="159" t="s">
        <v>82</v>
      </c>
      <c r="T21" s="160"/>
      <c r="U21" s="160"/>
      <c r="V21" s="160"/>
      <c r="W21" s="160"/>
      <c r="X21" s="160"/>
      <c r="Y21" s="161"/>
      <c r="AA21" s="7"/>
    </row>
    <row r="22" spans="1:28" ht="27" customHeight="1" thickBot="1">
      <c r="A22" s="151"/>
      <c r="B22" s="152"/>
      <c r="C22" s="164" t="s">
        <v>192</v>
      </c>
      <c r="D22" s="165"/>
      <c r="E22" s="165"/>
      <c r="F22" s="165"/>
      <c r="G22" s="165"/>
      <c r="H22" s="165"/>
      <c r="I22" s="165"/>
      <c r="J22" s="165"/>
      <c r="K22" s="166"/>
      <c r="L22" s="77" t="s">
        <v>102</v>
      </c>
      <c r="M22" s="167">
        <v>1933.61</v>
      </c>
      <c r="N22" s="168"/>
      <c r="O22" s="169"/>
      <c r="P22" s="170" t="s">
        <v>2</v>
      </c>
      <c r="Q22" s="170"/>
      <c r="R22" s="171"/>
      <c r="S22" s="162"/>
      <c r="T22" s="162"/>
      <c r="U22" s="162"/>
      <c r="V22" s="162"/>
      <c r="W22" s="162"/>
      <c r="X22" s="162"/>
      <c r="Y22" s="163"/>
      <c r="Z22" s="22"/>
      <c r="AA22" s="22"/>
      <c r="AB22" s="24"/>
    </row>
    <row r="23" spans="1:28" ht="15.75" customHeight="1">
      <c r="A23" s="26"/>
      <c r="B23" s="26"/>
      <c r="C23" s="26"/>
      <c r="D23" s="26"/>
      <c r="E23" s="26"/>
      <c r="F23" s="26"/>
      <c r="G23" s="26"/>
      <c r="H23" s="26"/>
      <c r="I23" s="26"/>
      <c r="J23" s="26"/>
      <c r="K23" s="26"/>
      <c r="L23" s="26"/>
      <c r="M23" s="26"/>
      <c r="N23" s="26"/>
      <c r="O23" s="26"/>
      <c r="P23" s="26"/>
      <c r="Q23" s="26"/>
      <c r="R23" s="26"/>
      <c r="S23" s="8"/>
      <c r="T23" s="8"/>
      <c r="U23" s="8"/>
      <c r="V23" s="27"/>
      <c r="W23" s="27"/>
      <c r="X23" s="27"/>
      <c r="Y23" s="28"/>
      <c r="Z23" s="22"/>
      <c r="AA23" s="22"/>
      <c r="AB23" s="24"/>
    </row>
    <row r="24" spans="1:25" ht="14.25" customHeight="1">
      <c r="A24" s="24"/>
      <c r="B24" s="48"/>
      <c r="C24" s="46"/>
      <c r="D24" s="46"/>
      <c r="E24" s="46"/>
      <c r="F24" s="46"/>
      <c r="G24" s="46"/>
      <c r="H24" s="46"/>
      <c r="I24" s="46"/>
      <c r="J24" s="46"/>
      <c r="K24" s="46"/>
      <c r="L24" s="1"/>
      <c r="M24" s="1"/>
      <c r="N24" s="1"/>
      <c r="O24" s="47"/>
      <c r="P24" s="47"/>
      <c r="Q24" s="47"/>
      <c r="R24" s="46"/>
      <c r="S24" s="1"/>
      <c r="T24" s="1"/>
      <c r="U24" s="1"/>
      <c r="V24" s="47"/>
      <c r="W24" s="47"/>
      <c r="X24" s="47"/>
      <c r="Y24" s="46"/>
    </row>
    <row r="25" spans="1:25" ht="19.5" customHeight="1" thickBot="1">
      <c r="A25" s="48" t="s">
        <v>98</v>
      </c>
      <c r="B25" s="29"/>
      <c r="C25" s="30"/>
      <c r="D25" s="30"/>
      <c r="E25" s="30"/>
      <c r="F25" s="30"/>
      <c r="G25" s="30"/>
      <c r="H25" s="30"/>
      <c r="I25" s="30"/>
      <c r="J25" s="30"/>
      <c r="K25" s="30"/>
      <c r="L25" s="2"/>
      <c r="M25" s="2"/>
      <c r="N25" s="2"/>
      <c r="O25" s="31"/>
      <c r="P25" s="31"/>
      <c r="Q25" s="31"/>
      <c r="R25" s="30"/>
      <c r="S25" s="2"/>
      <c r="T25" s="2"/>
      <c r="U25" s="2"/>
      <c r="V25" s="31"/>
      <c r="W25" s="31"/>
      <c r="X25" s="31"/>
      <c r="Y25" s="30"/>
    </row>
    <row r="26" spans="1:25" ht="27" customHeight="1">
      <c r="A26" s="172" t="s">
        <v>113</v>
      </c>
      <c r="B26" s="173"/>
      <c r="C26" s="173"/>
      <c r="D26" s="174"/>
      <c r="E26" s="178" t="s">
        <v>95</v>
      </c>
      <c r="F26" s="179"/>
      <c r="G26" s="179"/>
      <c r="H26" s="179"/>
      <c r="I26" s="179"/>
      <c r="J26" s="179"/>
      <c r="K26" s="180"/>
      <c r="L26" s="67" t="s">
        <v>108</v>
      </c>
      <c r="M26" s="181">
        <f>IF(OR($M$17="",T17=""),"",ROUNDUP(SUM(L11:O15)-M22,1))</f>
        <v>7143.700000000001</v>
      </c>
      <c r="N26" s="182"/>
      <c r="O26" s="183"/>
      <c r="P26" s="184" t="s">
        <v>83</v>
      </c>
      <c r="Q26" s="185"/>
      <c r="R26" s="186"/>
      <c r="S26" s="71" t="s">
        <v>103</v>
      </c>
      <c r="T26" s="32"/>
      <c r="U26" s="32"/>
      <c r="V26" s="32"/>
      <c r="W26" s="32"/>
      <c r="X26" s="32"/>
      <c r="Y26" s="33"/>
    </row>
    <row r="27" spans="1:25" ht="27" customHeight="1">
      <c r="A27" s="175"/>
      <c r="B27" s="176"/>
      <c r="C27" s="176"/>
      <c r="D27" s="177"/>
      <c r="E27" s="187" t="s">
        <v>84</v>
      </c>
      <c r="F27" s="188"/>
      <c r="G27" s="188"/>
      <c r="H27" s="188"/>
      <c r="I27" s="188"/>
      <c r="J27" s="188"/>
      <c r="K27" s="189"/>
      <c r="L27" s="68" t="s">
        <v>109</v>
      </c>
      <c r="M27" s="190">
        <f>IF(M26="","",T17-M26)</f>
        <v>8668</v>
      </c>
      <c r="N27" s="191"/>
      <c r="O27" s="192"/>
      <c r="P27" s="128" t="s">
        <v>83</v>
      </c>
      <c r="Q27" s="129"/>
      <c r="R27" s="130"/>
      <c r="S27" s="72" t="s">
        <v>104</v>
      </c>
      <c r="T27" s="63"/>
      <c r="U27" s="63"/>
      <c r="V27" s="63"/>
      <c r="W27" s="63"/>
      <c r="X27" s="63"/>
      <c r="Y27" s="64"/>
    </row>
    <row r="28" spans="1:25" ht="27" customHeight="1">
      <c r="A28" s="175"/>
      <c r="B28" s="176"/>
      <c r="C28" s="176"/>
      <c r="D28" s="177"/>
      <c r="E28" s="193" t="s">
        <v>97</v>
      </c>
      <c r="F28" s="194"/>
      <c r="G28" s="194"/>
      <c r="H28" s="194"/>
      <c r="I28" s="194"/>
      <c r="J28" s="194"/>
      <c r="K28" s="195"/>
      <c r="L28" s="196">
        <f>IF(OR($M$27="",$T$17=""),"",TRUNC($M$27/$T$17*100))</f>
        <v>54</v>
      </c>
      <c r="M28" s="197"/>
      <c r="N28" s="197"/>
      <c r="O28" s="198"/>
      <c r="P28" s="199" t="s">
        <v>85</v>
      </c>
      <c r="Q28" s="200"/>
      <c r="R28" s="201"/>
      <c r="S28" s="73" t="s">
        <v>107</v>
      </c>
      <c r="T28" s="59"/>
      <c r="U28" s="59"/>
      <c r="V28" s="59"/>
      <c r="W28" s="59"/>
      <c r="X28" s="59"/>
      <c r="Y28" s="60"/>
    </row>
    <row r="29" spans="1:25" ht="27" customHeight="1">
      <c r="A29" s="202" t="s">
        <v>118</v>
      </c>
      <c r="B29" s="203"/>
      <c r="C29" s="203"/>
      <c r="D29" s="204"/>
      <c r="E29" s="208" t="s">
        <v>95</v>
      </c>
      <c r="F29" s="209"/>
      <c r="G29" s="209"/>
      <c r="H29" s="209"/>
      <c r="I29" s="209"/>
      <c r="J29" s="209"/>
      <c r="K29" s="210"/>
      <c r="L29" s="69" t="s">
        <v>110</v>
      </c>
      <c r="M29" s="211">
        <f>IF(OR($M$17="",$M$21="",$M$21=0),"",IF(SUM(L11:O15)-M22-$M$21&gt;=0,ROUNDUP(SUM(L11:O15)-M22-M21,1),ROUNDDOWN(SUM(L11:O15)-M22-M21,1)))</f>
        <v>5786</v>
      </c>
      <c r="N29" s="212"/>
      <c r="O29" s="213"/>
      <c r="P29" s="118" t="s">
        <v>83</v>
      </c>
      <c r="Q29" s="119"/>
      <c r="R29" s="120"/>
      <c r="S29" s="74" t="s">
        <v>112</v>
      </c>
      <c r="T29" s="61"/>
      <c r="U29" s="61"/>
      <c r="V29" s="61"/>
      <c r="W29" s="61"/>
      <c r="X29" s="61"/>
      <c r="Y29" s="62"/>
    </row>
    <row r="30" spans="1:25" ht="27" customHeight="1">
      <c r="A30" s="175"/>
      <c r="B30" s="176"/>
      <c r="C30" s="176"/>
      <c r="D30" s="177"/>
      <c r="E30" s="187" t="s">
        <v>84</v>
      </c>
      <c r="F30" s="188"/>
      <c r="G30" s="188"/>
      <c r="H30" s="188"/>
      <c r="I30" s="188"/>
      <c r="J30" s="188"/>
      <c r="K30" s="189"/>
      <c r="L30" s="70" t="s">
        <v>111</v>
      </c>
      <c r="M30" s="190">
        <f>IF(M29="","",T17-M29)</f>
        <v>10025.7</v>
      </c>
      <c r="N30" s="191"/>
      <c r="O30" s="192"/>
      <c r="P30" s="128" t="s">
        <v>83</v>
      </c>
      <c r="Q30" s="129"/>
      <c r="R30" s="130"/>
      <c r="S30" s="75" t="s">
        <v>105</v>
      </c>
      <c r="T30" s="55"/>
      <c r="U30" s="55"/>
      <c r="V30" s="55"/>
      <c r="W30" s="55"/>
      <c r="X30" s="55"/>
      <c r="Y30" s="56"/>
    </row>
    <row r="31" spans="1:25" ht="27" customHeight="1" thickBot="1">
      <c r="A31" s="205"/>
      <c r="B31" s="206"/>
      <c r="C31" s="206"/>
      <c r="D31" s="207"/>
      <c r="E31" s="214" t="s">
        <v>97</v>
      </c>
      <c r="F31" s="215"/>
      <c r="G31" s="215"/>
      <c r="H31" s="215"/>
      <c r="I31" s="215"/>
      <c r="J31" s="215"/>
      <c r="K31" s="216"/>
      <c r="L31" s="217">
        <f>IF(OR(M21="",M30=""),"",TRUNC(M30/T17*100))</f>
        <v>63</v>
      </c>
      <c r="M31" s="218"/>
      <c r="N31" s="218"/>
      <c r="O31" s="219"/>
      <c r="P31" s="220" t="s">
        <v>85</v>
      </c>
      <c r="Q31" s="170"/>
      <c r="R31" s="171"/>
      <c r="S31" s="76" t="s">
        <v>106</v>
      </c>
      <c r="T31" s="57"/>
      <c r="U31" s="57"/>
      <c r="V31" s="57"/>
      <c r="W31" s="57"/>
      <c r="X31" s="57"/>
      <c r="Y31" s="58"/>
    </row>
    <row r="32" spans="1:25" ht="17.2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ht="17.25" customHeight="1" thickBot="1">
      <c r="A33" s="34"/>
      <c r="B33" s="34"/>
      <c r="C33" s="35"/>
      <c r="D33" s="35"/>
      <c r="E33" s="36"/>
      <c r="F33" s="36"/>
      <c r="G33" s="36"/>
      <c r="H33" s="36"/>
      <c r="I33" s="36"/>
      <c r="J33" s="36"/>
      <c r="K33" s="36"/>
      <c r="L33" s="3"/>
      <c r="M33" s="3"/>
      <c r="N33" s="3"/>
      <c r="O33" s="27"/>
      <c r="P33" s="27"/>
      <c r="Q33" s="27"/>
      <c r="R33" s="24"/>
      <c r="S33" s="24"/>
      <c r="T33" s="24"/>
      <c r="U33" s="24"/>
      <c r="V33" s="24"/>
      <c r="W33" s="24"/>
      <c r="X33" s="24"/>
      <c r="Y33" s="24"/>
    </row>
    <row r="34" spans="1:25" ht="17.25" customHeight="1" thickBot="1">
      <c r="A34" s="34"/>
      <c r="B34" s="221" t="s">
        <v>96</v>
      </c>
      <c r="C34" s="222"/>
      <c r="D34" s="222"/>
      <c r="E34" s="223"/>
      <c r="F34" s="224" t="str">
        <f>IF(M17="","",IF(AND($L$28&gt;=50,$L$31&gt;=100,$M$21&gt;0),"適合","不適合"))</f>
        <v>不適合</v>
      </c>
      <c r="G34" s="224"/>
      <c r="H34" s="225"/>
      <c r="I34" s="36"/>
      <c r="J34" s="226" t="s">
        <v>0</v>
      </c>
      <c r="K34" s="227"/>
      <c r="L34" s="227"/>
      <c r="M34" s="227"/>
      <c r="N34" s="228" t="str">
        <f>IF(M17="","",IF(AND($L$28&gt;=50,$L$31&gt;=75,$L$31&lt;100,$M$21&gt;0),"適合","不適合"))</f>
        <v>不適合</v>
      </c>
      <c r="O34" s="228"/>
      <c r="P34" s="229"/>
      <c r="Q34" s="37"/>
      <c r="R34" s="226" t="s">
        <v>1</v>
      </c>
      <c r="S34" s="227"/>
      <c r="T34" s="227"/>
      <c r="U34" s="227"/>
      <c r="V34" s="224" t="str">
        <f>IF(M17="","",IF($L$28&gt;=50,"適合","不適合"))</f>
        <v>適合</v>
      </c>
      <c r="W34" s="224"/>
      <c r="X34" s="225"/>
      <c r="Y34" s="24"/>
    </row>
    <row r="35" spans="1:25" ht="12.75" customHeight="1">
      <c r="A35" s="34"/>
      <c r="B35" s="34"/>
      <c r="C35" s="35"/>
      <c r="D35" s="35"/>
      <c r="E35" s="37"/>
      <c r="F35" s="37"/>
      <c r="G35" s="37"/>
      <c r="H35" s="37"/>
      <c r="I35" s="37"/>
      <c r="J35" s="37"/>
      <c r="K35" s="37"/>
      <c r="L35" s="4"/>
      <c r="M35" s="4"/>
      <c r="N35" s="4"/>
      <c r="O35" s="27"/>
      <c r="P35" s="28"/>
      <c r="Q35" s="28"/>
      <c r="R35" s="28"/>
      <c r="S35" s="28"/>
      <c r="T35" s="28"/>
      <c r="U35" s="28"/>
      <c r="V35" s="28"/>
      <c r="W35" s="4"/>
      <c r="X35" s="4"/>
      <c r="Y35" s="4"/>
    </row>
    <row r="36" spans="1:2" ht="13.5">
      <c r="A36" s="38" t="s">
        <v>115</v>
      </c>
      <c r="B36" s="38"/>
    </row>
    <row r="37" spans="1:2" ht="13.5">
      <c r="A37" s="38" t="s">
        <v>116</v>
      </c>
      <c r="B37" s="38"/>
    </row>
    <row r="38" spans="1:28" s="22" customFormat="1" ht="13.5">
      <c r="A38" s="38" t="s">
        <v>117</v>
      </c>
      <c r="B38" s="39"/>
      <c r="Z38" s="5"/>
      <c r="AA38" s="5"/>
      <c r="AB38" s="5"/>
    </row>
    <row r="39" ht="13.5">
      <c r="A39" s="38" t="s">
        <v>170</v>
      </c>
    </row>
    <row r="40" ht="13.5">
      <c r="Y40" s="83" t="s">
        <v>193</v>
      </c>
    </row>
    <row r="42" spans="1:25" ht="60" customHeight="1">
      <c r="A42" s="230" t="s">
        <v>145</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row>
  </sheetData>
  <sheetProtection password="C706" sheet="1" objects="1" formatCells="0" formatColumns="0" formatRows="0" selectLockedCells="1"/>
  <mergeCells count="77">
    <mergeCell ref="A3:Y3"/>
    <mergeCell ref="A4:Y4"/>
    <mergeCell ref="A6:G6"/>
    <mergeCell ref="H6:Y6"/>
    <mergeCell ref="A9:Y9"/>
    <mergeCell ref="A10:K10"/>
    <mergeCell ref="L10:R10"/>
    <mergeCell ref="S10:Y10"/>
    <mergeCell ref="A11:K11"/>
    <mergeCell ref="L11:O11"/>
    <mergeCell ref="P11:R11"/>
    <mergeCell ref="S11:V11"/>
    <mergeCell ref="W11:Y11"/>
    <mergeCell ref="A12:K12"/>
    <mergeCell ref="L12:O12"/>
    <mergeCell ref="P12:R12"/>
    <mergeCell ref="S12:V12"/>
    <mergeCell ref="W12:Y12"/>
    <mergeCell ref="A13:K13"/>
    <mergeCell ref="L13:O13"/>
    <mergeCell ref="P13:R13"/>
    <mergeCell ref="S13:V13"/>
    <mergeCell ref="W13:Y13"/>
    <mergeCell ref="A14:K14"/>
    <mergeCell ref="L14:O14"/>
    <mergeCell ref="P14:R14"/>
    <mergeCell ref="S14:V14"/>
    <mergeCell ref="W14:Y14"/>
    <mergeCell ref="A15:K15"/>
    <mergeCell ref="L15:O15"/>
    <mergeCell ref="P15:R15"/>
    <mergeCell ref="S15:V15"/>
    <mergeCell ref="W15:Y15"/>
    <mergeCell ref="A16:Y16"/>
    <mergeCell ref="A17:K17"/>
    <mergeCell ref="M17:O17"/>
    <mergeCell ref="P17:R17"/>
    <mergeCell ref="T17:V17"/>
    <mergeCell ref="W17:Y17"/>
    <mergeCell ref="A19:Y19"/>
    <mergeCell ref="L20:R20"/>
    <mergeCell ref="A21:B22"/>
    <mergeCell ref="C21:K21"/>
    <mergeCell ref="M21:O21"/>
    <mergeCell ref="P21:R21"/>
    <mergeCell ref="S21:Y22"/>
    <mergeCell ref="C22:K22"/>
    <mergeCell ref="M22:O22"/>
    <mergeCell ref="P22:R22"/>
    <mergeCell ref="A26:D28"/>
    <mergeCell ref="E26:K26"/>
    <mergeCell ref="M26:O26"/>
    <mergeCell ref="P26:R26"/>
    <mergeCell ref="E27:K27"/>
    <mergeCell ref="M27:O27"/>
    <mergeCell ref="P27:R27"/>
    <mergeCell ref="E28:K28"/>
    <mergeCell ref="L28:O28"/>
    <mergeCell ref="P28:R28"/>
    <mergeCell ref="M29:O29"/>
    <mergeCell ref="P29:R29"/>
    <mergeCell ref="E30:K30"/>
    <mergeCell ref="M30:O30"/>
    <mergeCell ref="P30:R30"/>
    <mergeCell ref="E31:K31"/>
    <mergeCell ref="L31:O31"/>
    <mergeCell ref="P31:R31"/>
    <mergeCell ref="A42:Y42"/>
    <mergeCell ref="AB4:AI4"/>
    <mergeCell ref="B34:E34"/>
    <mergeCell ref="F34:H34"/>
    <mergeCell ref="J34:M34"/>
    <mergeCell ref="N34:P34"/>
    <mergeCell ref="R34:U34"/>
    <mergeCell ref="V34:X34"/>
    <mergeCell ref="A29:D31"/>
    <mergeCell ref="E29:K29"/>
  </mergeCells>
  <hyperlinks>
    <hyperlink ref="AB4:AG4" r:id="rId1" display="ERIホームページ　BELS技術情報　「ＢＥＬＳ評価におけるZEB表示の手引き」"/>
  </hyperlinks>
  <printOptions/>
  <pageMargins left="0.7480314960629921" right="0.7480314960629921" top="0.7874015748031497" bottom="0.7874015748031497" header="0.5118110236220472" footer="0.31496062992125984"/>
  <pageSetup horizontalDpi="600" verticalDpi="600" orientation="portrait" paperSize="9" scale="95" r:id="rId5"/>
  <drawing r:id="rId4"/>
  <legacyDrawing r:id="rId3"/>
</worksheet>
</file>

<file path=xl/worksheets/sheet3.xml><?xml version="1.0" encoding="utf-8"?>
<worksheet xmlns="http://schemas.openxmlformats.org/spreadsheetml/2006/main" xmlns:r="http://schemas.openxmlformats.org/officeDocument/2006/relationships">
  <sheetPr>
    <tabColor rgb="FFFFFF00"/>
  </sheetPr>
  <dimension ref="B1:CT106"/>
  <sheetViews>
    <sheetView showGridLines="0" view="pageBreakPreview" zoomScale="70" zoomScaleNormal="85" zoomScaleSheetLayoutView="70" workbookViewId="0" topLeftCell="A1">
      <selection activeCell="DI33" sqref="DI32:DI33"/>
    </sheetView>
  </sheetViews>
  <sheetFormatPr defaultColWidth="9.140625" defaultRowHeight="15"/>
  <cols>
    <col min="1" max="88" width="2.28125" style="0" customWidth="1"/>
    <col min="89" max="90" width="9.00390625" style="0" hidden="1" customWidth="1"/>
  </cols>
  <sheetData>
    <row r="1" spans="4:85" ht="13.5" customHeight="1">
      <c r="D1" s="90"/>
      <c r="E1" s="90"/>
      <c r="F1" s="90"/>
      <c r="G1" s="90"/>
      <c r="H1" s="90"/>
      <c r="I1" s="90"/>
      <c r="J1" s="90"/>
      <c r="K1" s="90"/>
      <c r="L1" s="90"/>
      <c r="M1" s="90"/>
      <c r="N1" s="90"/>
      <c r="O1" s="90"/>
      <c r="P1" s="90"/>
      <c r="Q1" s="90"/>
      <c r="R1" s="90"/>
      <c r="S1" s="90"/>
      <c r="T1" s="90"/>
      <c r="U1" s="90"/>
      <c r="V1" s="90"/>
      <c r="W1" s="90"/>
      <c r="X1" s="90"/>
      <c r="Y1" s="90"/>
      <c r="Z1" s="90"/>
      <c r="AA1" s="90"/>
      <c r="AB1" s="90"/>
      <c r="AC1" s="641" t="s">
        <v>79</v>
      </c>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row>
    <row r="2" spans="3:85" ht="13.5" customHeight="1">
      <c r="C2" s="90"/>
      <c r="D2" s="90"/>
      <c r="E2" s="90"/>
      <c r="F2" s="90"/>
      <c r="G2" s="90"/>
      <c r="H2" s="90"/>
      <c r="I2" s="90"/>
      <c r="J2" s="90"/>
      <c r="K2" s="90"/>
      <c r="L2" s="90"/>
      <c r="M2" s="90"/>
      <c r="N2" s="90"/>
      <c r="O2" s="90"/>
      <c r="P2" s="90"/>
      <c r="Q2" s="90"/>
      <c r="R2" s="90"/>
      <c r="S2" s="90"/>
      <c r="T2" s="90"/>
      <c r="U2" s="90"/>
      <c r="V2" s="90"/>
      <c r="W2" s="90"/>
      <c r="X2" s="90"/>
      <c r="Y2" s="90"/>
      <c r="Z2" s="90"/>
      <c r="AA2" s="90"/>
      <c r="AB2" s="90"/>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90"/>
      <c r="BG2" s="90"/>
      <c r="BH2" s="90"/>
      <c r="BI2" s="90"/>
      <c r="BJ2" s="90"/>
      <c r="BK2" s="90"/>
      <c r="BL2" s="90"/>
      <c r="BM2" s="90"/>
      <c r="BN2" s="90"/>
      <c r="BO2" s="90"/>
      <c r="BP2" s="90"/>
      <c r="BQ2" s="90"/>
      <c r="BR2" s="92" t="s">
        <v>149</v>
      </c>
      <c r="BT2" s="90"/>
      <c r="BU2" s="90"/>
      <c r="BV2" s="90"/>
      <c r="BW2" s="90"/>
      <c r="BX2" s="90"/>
      <c r="BY2" s="90"/>
      <c r="BZ2" s="90"/>
      <c r="CA2" s="90"/>
      <c r="CB2" s="90"/>
      <c r="CC2" s="90"/>
      <c r="CD2" s="90"/>
      <c r="CE2" s="90"/>
      <c r="CF2" s="90"/>
      <c r="CG2" s="90"/>
    </row>
    <row r="3" spans="3:98" ht="17.25">
      <c r="C3" s="254" t="s">
        <v>4</v>
      </c>
      <c r="D3" s="255"/>
      <c r="E3" s="255"/>
      <c r="F3" s="255"/>
      <c r="G3" s="255"/>
      <c r="H3" s="256"/>
      <c r="I3" s="642"/>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4"/>
      <c r="AO3" s="13"/>
      <c r="AP3" s="13"/>
      <c r="AQ3" s="13"/>
      <c r="AR3" s="13"/>
      <c r="AS3" s="13"/>
      <c r="AT3" s="13"/>
      <c r="AU3" s="13"/>
      <c r="AV3" s="13"/>
      <c r="AW3" s="13"/>
      <c r="AX3" s="13"/>
      <c r="AY3" s="13"/>
      <c r="AZ3" s="13"/>
      <c r="BA3" s="13"/>
      <c r="BB3" s="13"/>
      <c r="BC3" s="13"/>
      <c r="BD3" s="13"/>
      <c r="BE3" s="13"/>
      <c r="BF3" s="86"/>
      <c r="BG3" s="13"/>
      <c r="BH3" s="13"/>
      <c r="BI3" s="13"/>
      <c r="BJ3" s="13"/>
      <c r="BK3" s="13"/>
      <c r="BL3" s="13"/>
      <c r="BM3" s="13"/>
      <c r="BN3" s="13"/>
      <c r="BO3" s="13"/>
      <c r="BP3" s="13"/>
      <c r="BQ3" s="13"/>
      <c r="BR3" s="13"/>
      <c r="BT3" s="13"/>
      <c r="BU3" s="13"/>
      <c r="BX3" s="13"/>
      <c r="BY3" s="13"/>
      <c r="BZ3" s="13"/>
      <c r="CA3" s="13"/>
      <c r="CB3" s="13"/>
      <c r="CC3" s="13"/>
      <c r="CD3" s="13"/>
      <c r="CE3" s="13"/>
      <c r="CF3" s="13"/>
      <c r="CG3" s="13"/>
      <c r="CM3" s="89" t="s">
        <v>148</v>
      </c>
      <c r="CN3" s="13"/>
      <c r="CO3" s="13"/>
      <c r="CP3" s="13"/>
      <c r="CQ3" s="13"/>
      <c r="CR3" s="13"/>
      <c r="CS3" s="13"/>
      <c r="CT3" s="13"/>
    </row>
    <row r="4" spans="3:98" ht="17.25">
      <c r="C4" s="257"/>
      <c r="D4" s="258"/>
      <c r="E4" s="258"/>
      <c r="F4" s="258"/>
      <c r="G4" s="258"/>
      <c r="H4" s="259"/>
      <c r="I4" s="645"/>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7"/>
      <c r="AO4" s="13"/>
      <c r="AP4" s="13"/>
      <c r="AQ4" s="13"/>
      <c r="AR4" s="13"/>
      <c r="AS4" s="13"/>
      <c r="AT4" s="13"/>
      <c r="AU4" s="13"/>
      <c r="AV4" s="13"/>
      <c r="AW4" s="13"/>
      <c r="AX4" s="13"/>
      <c r="AY4" s="13"/>
      <c r="AZ4" s="13"/>
      <c r="BA4" s="13"/>
      <c r="BB4" s="13"/>
      <c r="BC4" s="13"/>
      <c r="BD4" s="13"/>
      <c r="BE4" s="13"/>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M4" s="648" t="s">
        <v>147</v>
      </c>
      <c r="CN4" s="648"/>
      <c r="CO4" s="648"/>
      <c r="CP4" s="648"/>
      <c r="CQ4" s="648"/>
      <c r="CR4" s="648"/>
      <c r="CS4" s="648"/>
      <c r="CT4" s="648"/>
    </row>
    <row r="5" spans="3:85" ht="14.25" customHeight="1">
      <c r="C5" s="649" t="s">
        <v>122</v>
      </c>
      <c r="D5" s="650"/>
      <c r="E5" s="650"/>
      <c r="F5" s="650"/>
      <c r="G5" s="650"/>
      <c r="H5" s="651"/>
      <c r="I5" s="260"/>
      <c r="J5" s="261"/>
      <c r="K5" s="261"/>
      <c r="L5" s="261"/>
      <c r="M5" s="261"/>
      <c r="N5" s="261"/>
      <c r="O5" s="261"/>
      <c r="P5" s="261"/>
      <c r="Q5" s="261"/>
      <c r="R5" s="261"/>
      <c r="S5" s="262"/>
      <c r="T5" s="655">
        <f>IF(I5="","",IF(I5="建物用途","⇒2へ","⇒1へ"))</f>
      </c>
      <c r="U5" s="656"/>
      <c r="V5" s="656"/>
      <c r="W5" s="656"/>
      <c r="X5" s="657"/>
      <c r="AN5" s="13"/>
      <c r="AO5" s="13"/>
      <c r="AP5" s="13"/>
      <c r="AQ5" s="13"/>
      <c r="AR5" s="13"/>
      <c r="AS5" s="13"/>
      <c r="AT5" s="13"/>
      <c r="AU5" s="13"/>
      <c r="AV5" s="13"/>
      <c r="AW5" s="13"/>
      <c r="AX5" s="13"/>
      <c r="AY5" s="13"/>
      <c r="AZ5" s="13"/>
      <c r="BA5" s="13"/>
      <c r="BB5" s="13"/>
      <c r="BC5" s="13"/>
      <c r="BD5" s="13"/>
      <c r="BE5" s="13"/>
      <c r="BF5" s="13"/>
      <c r="BG5" s="13"/>
      <c r="BH5" s="13"/>
      <c r="BI5" s="13"/>
      <c r="BK5" s="13"/>
      <c r="BL5" s="13"/>
      <c r="BM5" s="13"/>
      <c r="BN5" s="13"/>
      <c r="BO5" s="13"/>
      <c r="BP5" s="13"/>
      <c r="BQ5" s="13"/>
      <c r="BR5" s="13"/>
      <c r="BS5" s="13"/>
      <c r="BT5" s="13"/>
      <c r="BU5" s="13"/>
      <c r="BV5" s="13"/>
      <c r="BW5" s="13"/>
      <c r="BX5" s="13"/>
      <c r="BY5" s="13"/>
      <c r="BZ5" s="13"/>
      <c r="CA5" s="13"/>
      <c r="CB5" s="13"/>
      <c r="CC5" s="13"/>
      <c r="CD5" s="13"/>
      <c r="CE5" s="13"/>
      <c r="CF5" s="13"/>
      <c r="CG5" s="13"/>
    </row>
    <row r="6" spans="3:25" ht="13.5" customHeight="1">
      <c r="C6" s="652"/>
      <c r="D6" s="653"/>
      <c r="E6" s="653"/>
      <c r="F6" s="653"/>
      <c r="G6" s="653"/>
      <c r="H6" s="654"/>
      <c r="I6" s="263"/>
      <c r="J6" s="264"/>
      <c r="K6" s="264"/>
      <c r="L6" s="264"/>
      <c r="M6" s="264"/>
      <c r="N6" s="264"/>
      <c r="O6" s="264"/>
      <c r="P6" s="264"/>
      <c r="Q6" s="264"/>
      <c r="R6" s="264"/>
      <c r="S6" s="265"/>
      <c r="T6" s="658"/>
      <c r="U6" s="659"/>
      <c r="V6" s="659"/>
      <c r="W6" s="659"/>
      <c r="X6" s="660"/>
      <c r="Y6" s="17" t="s">
        <v>123</v>
      </c>
    </row>
    <row r="7" ht="13.5" customHeight="1"/>
    <row r="8" spans="3:40" ht="13.5" customHeight="1">
      <c r="C8" s="12" t="s">
        <v>127</v>
      </c>
      <c r="AN8" s="12" t="s">
        <v>126</v>
      </c>
    </row>
    <row r="9" spans="4:85" ht="13.5" customHeight="1">
      <c r="D9" s="12" t="s">
        <v>128</v>
      </c>
      <c r="AN9" s="619" t="s">
        <v>40</v>
      </c>
      <c r="AO9" s="620"/>
      <c r="AP9" s="620"/>
      <c r="AQ9" s="620"/>
      <c r="AR9" s="620"/>
      <c r="AS9" s="621"/>
      <c r="AT9" s="609"/>
      <c r="AU9" s="610"/>
      <c r="AV9" s="610"/>
      <c r="AW9" s="610"/>
      <c r="AX9" s="610"/>
      <c r="AY9" s="610"/>
      <c r="AZ9" s="344"/>
      <c r="BB9" s="619" t="s">
        <v>129</v>
      </c>
      <c r="BC9" s="620"/>
      <c r="BD9" s="620"/>
      <c r="BE9" s="620"/>
      <c r="BF9" s="620"/>
      <c r="BG9" s="621"/>
      <c r="BH9" s="609"/>
      <c r="BI9" s="610"/>
      <c r="BJ9" s="610"/>
      <c r="BK9" s="610"/>
      <c r="BL9" s="610"/>
      <c r="BM9" s="344"/>
      <c r="BO9" s="637" t="s">
        <v>48</v>
      </c>
      <c r="BP9" s="605"/>
      <c r="BQ9" s="605"/>
      <c r="BR9" s="605"/>
      <c r="BS9" s="605"/>
      <c r="BT9" s="639">
        <f>IF(OR(AT9="",BH9=""),"",AT9)</f>
      </c>
      <c r="BU9" s="639"/>
      <c r="BV9" s="639"/>
      <c r="BW9" s="639"/>
      <c r="BX9" s="639"/>
      <c r="BY9" s="639"/>
      <c r="BZ9" s="605" t="s">
        <v>49</v>
      </c>
      <c r="CA9" s="605"/>
      <c r="CB9" s="605"/>
      <c r="CC9" s="605"/>
      <c r="CD9" s="605"/>
      <c r="CE9" s="605"/>
      <c r="CF9" s="605"/>
      <c r="CG9" s="606"/>
    </row>
    <row r="10" spans="3:85" ht="13.5" customHeight="1">
      <c r="C10" s="254" t="s">
        <v>124</v>
      </c>
      <c r="D10" s="255"/>
      <c r="E10" s="255"/>
      <c r="F10" s="255"/>
      <c r="G10" s="255"/>
      <c r="H10" s="256"/>
      <c r="I10" s="609"/>
      <c r="J10" s="610"/>
      <c r="K10" s="610"/>
      <c r="L10" s="610"/>
      <c r="M10" s="610"/>
      <c r="N10" s="610"/>
      <c r="O10" s="610"/>
      <c r="P10" s="610"/>
      <c r="Q10" s="610"/>
      <c r="R10" s="610"/>
      <c r="S10" s="344"/>
      <c r="T10" s="613">
        <f>IF(I10="","",IF(I10="ZEB Oriented","評価手法選択",IF(I10="ZEB Oriented以外","タブ「ZEB計算書」を使用して下さい")))</f>
      </c>
      <c r="U10" s="614"/>
      <c r="V10" s="614"/>
      <c r="W10" s="614"/>
      <c r="X10" s="614"/>
      <c r="Y10" s="614"/>
      <c r="Z10" s="614"/>
      <c r="AA10" s="614"/>
      <c r="AB10" s="615"/>
      <c r="AN10" s="622"/>
      <c r="AO10" s="623"/>
      <c r="AP10" s="623"/>
      <c r="AQ10" s="623"/>
      <c r="AR10" s="623"/>
      <c r="AS10" s="624"/>
      <c r="AT10" s="611"/>
      <c r="AU10" s="612"/>
      <c r="AV10" s="612"/>
      <c r="AW10" s="612"/>
      <c r="AX10" s="612"/>
      <c r="AY10" s="612"/>
      <c r="AZ10" s="348"/>
      <c r="BB10" s="622"/>
      <c r="BC10" s="623"/>
      <c r="BD10" s="623"/>
      <c r="BE10" s="623"/>
      <c r="BF10" s="623"/>
      <c r="BG10" s="624"/>
      <c r="BH10" s="611"/>
      <c r="BI10" s="612"/>
      <c r="BJ10" s="612"/>
      <c r="BK10" s="612"/>
      <c r="BL10" s="612"/>
      <c r="BM10" s="348"/>
      <c r="BO10" s="638"/>
      <c r="BP10" s="607"/>
      <c r="BQ10" s="607"/>
      <c r="BR10" s="607"/>
      <c r="BS10" s="607"/>
      <c r="BT10" s="640"/>
      <c r="BU10" s="640"/>
      <c r="BV10" s="640"/>
      <c r="BW10" s="640"/>
      <c r="BX10" s="640"/>
      <c r="BY10" s="640"/>
      <c r="BZ10" s="607"/>
      <c r="CA10" s="607"/>
      <c r="CB10" s="607"/>
      <c r="CC10" s="607"/>
      <c r="CD10" s="607"/>
      <c r="CE10" s="607"/>
      <c r="CF10" s="607"/>
      <c r="CG10" s="608"/>
    </row>
    <row r="11" spans="3:65" ht="13.5" customHeight="1">
      <c r="C11" s="257"/>
      <c r="D11" s="258"/>
      <c r="E11" s="258"/>
      <c r="F11" s="258"/>
      <c r="G11" s="258"/>
      <c r="H11" s="259"/>
      <c r="I11" s="611"/>
      <c r="J11" s="612"/>
      <c r="K11" s="612"/>
      <c r="L11" s="612"/>
      <c r="M11" s="612"/>
      <c r="N11" s="612"/>
      <c r="O11" s="612"/>
      <c r="P11" s="612"/>
      <c r="Q11" s="612"/>
      <c r="R11" s="612"/>
      <c r="S11" s="348"/>
      <c r="T11" s="616"/>
      <c r="U11" s="617"/>
      <c r="V11" s="617"/>
      <c r="W11" s="617"/>
      <c r="X11" s="617"/>
      <c r="Y11" s="617"/>
      <c r="Z11" s="617"/>
      <c r="AA11" s="617"/>
      <c r="AB11" s="618"/>
      <c r="AN11" s="14"/>
      <c r="AO11" s="78"/>
      <c r="AP11" s="14"/>
      <c r="AQ11" s="14"/>
      <c r="AR11" s="14"/>
      <c r="AS11" s="14"/>
      <c r="AT11" s="9"/>
      <c r="AU11" s="9"/>
      <c r="AV11" s="9"/>
      <c r="AW11" s="9"/>
      <c r="AX11" s="9"/>
      <c r="AY11" s="9"/>
      <c r="AZ11" s="9"/>
      <c r="BA11" s="11"/>
      <c r="BB11" s="15"/>
      <c r="BC11" s="15"/>
      <c r="BD11" s="15"/>
      <c r="BE11" s="15"/>
      <c r="BF11" s="15"/>
      <c r="BG11" s="15"/>
      <c r="BH11" s="9"/>
      <c r="BI11" s="9"/>
      <c r="BJ11" s="9"/>
      <c r="BK11" s="9"/>
      <c r="BL11" s="9"/>
      <c r="BM11" s="9"/>
    </row>
    <row r="12" spans="3:43" ht="90.75" thickBot="1">
      <c r="C12" s="619" t="s">
        <v>7</v>
      </c>
      <c r="D12" s="620"/>
      <c r="E12" s="620"/>
      <c r="F12" s="620"/>
      <c r="G12" s="620"/>
      <c r="H12" s="621"/>
      <c r="I12" s="260"/>
      <c r="J12" s="261"/>
      <c r="K12" s="261"/>
      <c r="L12" s="261"/>
      <c r="M12" s="261"/>
      <c r="N12" s="261"/>
      <c r="O12" s="261"/>
      <c r="P12" s="261"/>
      <c r="Q12" s="261"/>
      <c r="R12" s="261"/>
      <c r="S12" s="262"/>
      <c r="T12" s="625">
        <f>IF(I12="","",IF(I12="標準入力法","⇒表①へ","⇒表②へ"))</f>
      </c>
      <c r="U12" s="626"/>
      <c r="V12" s="626"/>
      <c r="W12" s="626"/>
      <c r="X12" s="626"/>
      <c r="Y12" s="626"/>
      <c r="Z12" s="626"/>
      <c r="AA12" s="626"/>
      <c r="AB12" s="627"/>
      <c r="AN12" s="12" t="s">
        <v>47</v>
      </c>
      <c r="AQ12" s="11"/>
    </row>
    <row r="13" spans="3:86" ht="202.5">
      <c r="C13" s="622"/>
      <c r="D13" s="623"/>
      <c r="E13" s="623"/>
      <c r="F13" s="623"/>
      <c r="G13" s="623"/>
      <c r="H13" s="624"/>
      <c r="I13" s="263"/>
      <c r="J13" s="264"/>
      <c r="K13" s="264"/>
      <c r="L13" s="264"/>
      <c r="M13" s="264"/>
      <c r="N13" s="264"/>
      <c r="O13" s="264"/>
      <c r="P13" s="264"/>
      <c r="Q13" s="264"/>
      <c r="R13" s="264"/>
      <c r="S13" s="265"/>
      <c r="T13" s="628"/>
      <c r="U13" s="629"/>
      <c r="V13" s="629"/>
      <c r="W13" s="629"/>
      <c r="X13" s="629"/>
      <c r="Y13" s="629"/>
      <c r="Z13" s="629"/>
      <c r="AA13" s="629"/>
      <c r="AB13" s="630"/>
      <c r="AN13" s="631" t="s">
        <v>9</v>
      </c>
      <c r="AO13" s="632"/>
      <c r="AP13" s="603" t="s">
        <v>10</v>
      </c>
      <c r="AQ13" s="465"/>
      <c r="AR13" s="465"/>
      <c r="AS13" s="465"/>
      <c r="AT13" s="466"/>
      <c r="AU13" s="603" t="s">
        <v>11</v>
      </c>
      <c r="AV13" s="465"/>
      <c r="AW13" s="465"/>
      <c r="AX13" s="465"/>
      <c r="AY13" s="466"/>
      <c r="AZ13" s="603" t="s">
        <v>45</v>
      </c>
      <c r="BA13" s="465"/>
      <c r="BB13" s="465"/>
      <c r="BC13" s="465"/>
      <c r="BD13" s="466"/>
      <c r="BE13" s="471" t="s">
        <v>182</v>
      </c>
      <c r="BF13" s="472"/>
      <c r="BG13" s="472"/>
      <c r="BH13" s="473"/>
      <c r="BI13" s="587" t="s">
        <v>183</v>
      </c>
      <c r="BJ13" s="587"/>
      <c r="BK13" s="587"/>
      <c r="BL13" s="587"/>
      <c r="BM13" s="587"/>
      <c r="BN13" s="587"/>
      <c r="BO13" s="587" t="s">
        <v>50</v>
      </c>
      <c r="BP13" s="597"/>
      <c r="BQ13" s="597"/>
      <c r="BR13" s="597"/>
      <c r="BS13" s="597"/>
      <c r="BT13" s="597"/>
      <c r="BU13" s="600" t="s">
        <v>174</v>
      </c>
      <c r="BV13" s="600"/>
      <c r="BW13" s="600"/>
      <c r="BX13" s="600"/>
      <c r="BY13" s="600"/>
      <c r="BZ13" s="600"/>
      <c r="CA13" s="498" t="s">
        <v>39</v>
      </c>
      <c r="CB13" s="499"/>
      <c r="CC13" s="499"/>
      <c r="CD13" s="499"/>
      <c r="CE13" s="499"/>
      <c r="CF13" s="500"/>
      <c r="CG13" s="429" t="s">
        <v>22</v>
      </c>
      <c r="CH13" s="430"/>
    </row>
    <row r="14" spans="3:86" ht="15">
      <c r="C14" s="21"/>
      <c r="I14" s="19"/>
      <c r="AN14" s="633"/>
      <c r="AO14" s="634"/>
      <c r="AP14" s="286"/>
      <c r="AQ14" s="287"/>
      <c r="AR14" s="287"/>
      <c r="AS14" s="287"/>
      <c r="AT14" s="288"/>
      <c r="AU14" s="286"/>
      <c r="AV14" s="287"/>
      <c r="AW14" s="287"/>
      <c r="AX14" s="287"/>
      <c r="AY14" s="288"/>
      <c r="AZ14" s="286"/>
      <c r="BA14" s="287"/>
      <c r="BB14" s="287"/>
      <c r="BC14" s="287"/>
      <c r="BD14" s="288"/>
      <c r="BE14" s="474"/>
      <c r="BF14" s="475"/>
      <c r="BG14" s="475"/>
      <c r="BH14" s="476"/>
      <c r="BI14" s="588"/>
      <c r="BJ14" s="588"/>
      <c r="BK14" s="588"/>
      <c r="BL14" s="588"/>
      <c r="BM14" s="588"/>
      <c r="BN14" s="588"/>
      <c r="BO14" s="598"/>
      <c r="BP14" s="598"/>
      <c r="BQ14" s="598"/>
      <c r="BR14" s="598"/>
      <c r="BS14" s="598"/>
      <c r="BT14" s="598"/>
      <c r="BU14" s="601"/>
      <c r="BV14" s="601"/>
      <c r="BW14" s="601"/>
      <c r="BX14" s="601"/>
      <c r="BY14" s="601"/>
      <c r="BZ14" s="601"/>
      <c r="CA14" s="501"/>
      <c r="CB14" s="502"/>
      <c r="CC14" s="502"/>
      <c r="CD14" s="502"/>
      <c r="CE14" s="502"/>
      <c r="CF14" s="503"/>
      <c r="CG14" s="431"/>
      <c r="CH14" s="432"/>
    </row>
    <row r="15" spans="3:86" ht="15.75" thickBot="1">
      <c r="C15" s="12" t="s">
        <v>135</v>
      </c>
      <c r="AN15" s="633"/>
      <c r="AO15" s="634"/>
      <c r="AP15" s="286"/>
      <c r="AQ15" s="287"/>
      <c r="AR15" s="287"/>
      <c r="AS15" s="287"/>
      <c r="AT15" s="288"/>
      <c r="AU15" s="286"/>
      <c r="AV15" s="287"/>
      <c r="AW15" s="287"/>
      <c r="AX15" s="287"/>
      <c r="AY15" s="288"/>
      <c r="AZ15" s="286"/>
      <c r="BA15" s="287"/>
      <c r="BB15" s="287"/>
      <c r="BC15" s="287"/>
      <c r="BD15" s="288"/>
      <c r="BE15" s="474"/>
      <c r="BF15" s="475"/>
      <c r="BG15" s="475"/>
      <c r="BH15" s="476"/>
      <c r="BI15" s="589"/>
      <c r="BJ15" s="589"/>
      <c r="BK15" s="589"/>
      <c r="BL15" s="589"/>
      <c r="BM15" s="589"/>
      <c r="BN15" s="589"/>
      <c r="BO15" s="599"/>
      <c r="BP15" s="599"/>
      <c r="BQ15" s="599"/>
      <c r="BR15" s="599"/>
      <c r="BS15" s="599"/>
      <c r="BT15" s="599"/>
      <c r="BU15" s="602"/>
      <c r="BV15" s="602"/>
      <c r="BW15" s="602"/>
      <c r="BX15" s="602"/>
      <c r="BY15" s="602"/>
      <c r="BZ15" s="602"/>
      <c r="CA15" s="501"/>
      <c r="CB15" s="502"/>
      <c r="CC15" s="502"/>
      <c r="CD15" s="502"/>
      <c r="CE15" s="502"/>
      <c r="CF15" s="503"/>
      <c r="CG15" s="431"/>
      <c r="CH15" s="432"/>
    </row>
    <row r="16" spans="3:86" ht="390.75" thickBot="1">
      <c r="C16" s="507" t="s">
        <v>9</v>
      </c>
      <c r="D16" s="508"/>
      <c r="E16" s="513" t="s">
        <v>10</v>
      </c>
      <c r="F16" s="513"/>
      <c r="G16" s="513"/>
      <c r="H16" s="513"/>
      <c r="I16" s="513"/>
      <c r="J16" s="513"/>
      <c r="K16" s="515" t="s">
        <v>181</v>
      </c>
      <c r="L16" s="513"/>
      <c r="M16" s="513"/>
      <c r="N16" s="513"/>
      <c r="O16" s="513"/>
      <c r="P16" s="513"/>
      <c r="Q16" s="515" t="s">
        <v>184</v>
      </c>
      <c r="R16" s="513"/>
      <c r="S16" s="513"/>
      <c r="T16" s="513"/>
      <c r="U16" s="513"/>
      <c r="V16" s="513"/>
      <c r="W16" s="515" t="s">
        <v>37</v>
      </c>
      <c r="X16" s="513"/>
      <c r="Y16" s="513"/>
      <c r="Z16" s="513"/>
      <c r="AA16" s="513"/>
      <c r="AB16" s="513"/>
      <c r="AC16" s="515" t="s">
        <v>38</v>
      </c>
      <c r="AD16" s="513"/>
      <c r="AE16" s="513"/>
      <c r="AF16" s="513"/>
      <c r="AG16" s="513"/>
      <c r="AH16" s="513"/>
      <c r="AI16" s="513" t="s">
        <v>22</v>
      </c>
      <c r="AJ16" s="513"/>
      <c r="AK16" s="516"/>
      <c r="AN16" s="635"/>
      <c r="AO16" s="636"/>
      <c r="AP16" s="604"/>
      <c r="AQ16" s="469"/>
      <c r="AR16" s="469"/>
      <c r="AS16" s="469"/>
      <c r="AT16" s="470"/>
      <c r="AU16" s="604"/>
      <c r="AV16" s="469"/>
      <c r="AW16" s="469"/>
      <c r="AX16" s="469"/>
      <c r="AY16" s="470"/>
      <c r="AZ16" s="604"/>
      <c r="BA16" s="469"/>
      <c r="BB16" s="469"/>
      <c r="BC16" s="469"/>
      <c r="BD16" s="470"/>
      <c r="BE16" s="477"/>
      <c r="BF16" s="478"/>
      <c r="BG16" s="478"/>
      <c r="BH16" s="479"/>
      <c r="BI16" s="577" t="s">
        <v>66</v>
      </c>
      <c r="BJ16" s="578"/>
      <c r="BK16" s="578"/>
      <c r="BL16" s="578" t="s">
        <v>65</v>
      </c>
      <c r="BM16" s="578"/>
      <c r="BN16" s="592"/>
      <c r="BO16" s="577" t="s">
        <v>66</v>
      </c>
      <c r="BP16" s="578"/>
      <c r="BQ16" s="578"/>
      <c r="BR16" s="578" t="s">
        <v>65</v>
      </c>
      <c r="BS16" s="578"/>
      <c r="BT16" s="592"/>
      <c r="BU16" s="577" t="s">
        <v>66</v>
      </c>
      <c r="BV16" s="578"/>
      <c r="BW16" s="578"/>
      <c r="BX16" s="578" t="s">
        <v>65</v>
      </c>
      <c r="BY16" s="578"/>
      <c r="BZ16" s="592"/>
      <c r="CA16" s="577" t="s">
        <v>66</v>
      </c>
      <c r="CB16" s="578"/>
      <c r="CC16" s="578"/>
      <c r="CD16" s="578" t="s">
        <v>65</v>
      </c>
      <c r="CE16" s="578"/>
      <c r="CF16" s="592"/>
      <c r="CG16" s="433"/>
      <c r="CH16" s="434"/>
    </row>
    <row r="17" spans="3:86" ht="20.25" customHeight="1" thickTop="1">
      <c r="C17" s="509"/>
      <c r="D17" s="510"/>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517"/>
      <c r="AN17" s="593" t="str">
        <f>IF($AT$9="事務所等","■","□")</f>
        <v>□</v>
      </c>
      <c r="AO17" s="594"/>
      <c r="AP17" s="439" t="s">
        <v>12</v>
      </c>
      <c r="AQ17" s="439"/>
      <c r="AR17" s="439"/>
      <c r="AS17" s="439"/>
      <c r="AT17" s="439"/>
      <c r="AU17" s="439" t="s">
        <v>23</v>
      </c>
      <c r="AV17" s="439"/>
      <c r="AW17" s="439"/>
      <c r="AX17" s="439"/>
      <c r="AY17" s="439"/>
      <c r="AZ17" s="583"/>
      <c r="BA17" s="583"/>
      <c r="BB17" s="583"/>
      <c r="BC17" s="583"/>
      <c r="BD17" s="583"/>
      <c r="BE17" s="409"/>
      <c r="BF17" s="410"/>
      <c r="BG17" s="410"/>
      <c r="BH17" s="410"/>
      <c r="BI17" s="579"/>
      <c r="BJ17" s="580"/>
      <c r="BK17" s="580"/>
      <c r="BL17" s="580"/>
      <c r="BM17" s="580"/>
      <c r="BN17" s="590"/>
      <c r="BO17" s="574">
        <f>IF(OR($BE17="",BI17=""),"",$BE17-BI17)</f>
      </c>
      <c r="BP17" s="574"/>
      <c r="BQ17" s="585"/>
      <c r="BR17" s="573">
        <f>IF(OR($BE17="",BL17=""),"",$BE17-BL17)</f>
      </c>
      <c r="BS17" s="574"/>
      <c r="BT17" s="574"/>
      <c r="BU17" s="579"/>
      <c r="BV17" s="580"/>
      <c r="BW17" s="580"/>
      <c r="BX17" s="580"/>
      <c r="BY17" s="580"/>
      <c r="BZ17" s="590"/>
      <c r="CA17" s="564">
        <f>IF($AZ17="","",IF($AZ17="標準入力法",IF(BO17="","",ROUNDDOWN(BO17/$BE17*100,0)),IF(BU17="","",ROUNDDOWN((1-BU17)*100,0))))</f>
      </c>
      <c r="CB17" s="564"/>
      <c r="CC17" s="565"/>
      <c r="CD17" s="564">
        <f>IF($AZ17="","",IF($AZ17="標準入力法",IF(BR17="","",ROUNDDOWN(BR17/$BE17*100,0)),IF(BX17="","",ROUNDDOWN((1-BX17)*100,0))))</f>
      </c>
      <c r="CE17" s="564"/>
      <c r="CF17" s="565"/>
      <c r="CG17" s="568">
        <f>IF(OR(CA17="",AN17="□"),"",IF(AND($BH$9="『ZEB』",CD17&gt;=100,CA17&gt;=50,CD17&lt;&gt;""),"OK",IF(AND($BH$9="Nearly ZEB",CD17&gt;=75,CD17&lt;100,CA17&gt;=50),"OK",IF(AND($BH$9="ZEB Ready",CA17&gt;=50),"OK",IF(AND($BH$9="ZEB Oriented",CA17&gt;=40),"OK","NG")))))</f>
      </c>
      <c r="CH17" s="569"/>
    </row>
    <row r="18" spans="3:86" ht="15.75" thickBot="1">
      <c r="C18" s="511"/>
      <c r="D18" s="512"/>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8"/>
      <c r="AN18" s="595"/>
      <c r="AO18" s="596"/>
      <c r="AP18" s="309"/>
      <c r="AQ18" s="309"/>
      <c r="AR18" s="309"/>
      <c r="AS18" s="309"/>
      <c r="AT18" s="309"/>
      <c r="AU18" s="309"/>
      <c r="AV18" s="309"/>
      <c r="AW18" s="309"/>
      <c r="AX18" s="309"/>
      <c r="AY18" s="309"/>
      <c r="AZ18" s="584"/>
      <c r="BA18" s="584"/>
      <c r="BB18" s="584"/>
      <c r="BC18" s="584"/>
      <c r="BD18" s="584"/>
      <c r="BE18" s="269"/>
      <c r="BF18" s="270"/>
      <c r="BG18" s="270"/>
      <c r="BH18" s="270"/>
      <c r="BI18" s="581"/>
      <c r="BJ18" s="582"/>
      <c r="BK18" s="582"/>
      <c r="BL18" s="582"/>
      <c r="BM18" s="582"/>
      <c r="BN18" s="591"/>
      <c r="BO18" s="576"/>
      <c r="BP18" s="576"/>
      <c r="BQ18" s="586"/>
      <c r="BR18" s="575"/>
      <c r="BS18" s="576"/>
      <c r="BT18" s="576"/>
      <c r="BU18" s="581"/>
      <c r="BV18" s="582"/>
      <c r="BW18" s="582"/>
      <c r="BX18" s="582"/>
      <c r="BY18" s="582"/>
      <c r="BZ18" s="591"/>
      <c r="CA18" s="566"/>
      <c r="CB18" s="566"/>
      <c r="CC18" s="567"/>
      <c r="CD18" s="566"/>
      <c r="CE18" s="566"/>
      <c r="CF18" s="567"/>
      <c r="CG18" s="570"/>
      <c r="CH18" s="571"/>
    </row>
    <row r="19" spans="3:86" ht="15.75" thickTop="1">
      <c r="C19" s="435" t="s">
        <v>3</v>
      </c>
      <c r="D19" s="436"/>
      <c r="E19" s="439" t="s">
        <v>12</v>
      </c>
      <c r="F19" s="439"/>
      <c r="G19" s="439"/>
      <c r="H19" s="439"/>
      <c r="I19" s="439"/>
      <c r="J19" s="439"/>
      <c r="K19" s="572"/>
      <c r="L19" s="572"/>
      <c r="M19" s="572"/>
      <c r="N19" s="572"/>
      <c r="O19" s="572"/>
      <c r="P19" s="572"/>
      <c r="Q19" s="572"/>
      <c r="R19" s="572"/>
      <c r="S19" s="572"/>
      <c r="T19" s="572"/>
      <c r="U19" s="572"/>
      <c r="V19" s="572"/>
      <c r="W19" s="547">
        <f>IF(OR(K19="",Q19=""),"",K19-Q19)</f>
      </c>
      <c r="X19" s="547"/>
      <c r="Y19" s="547"/>
      <c r="Z19" s="547"/>
      <c r="AA19" s="547"/>
      <c r="AB19" s="547"/>
      <c r="AC19" s="548">
        <f>IF(W19="","",ROUNDDOWN(W19/K19*100,0))</f>
      </c>
      <c r="AD19" s="548"/>
      <c r="AE19" s="548"/>
      <c r="AF19" s="548"/>
      <c r="AG19" s="548"/>
      <c r="AH19" s="548"/>
      <c r="AI19" s="424">
        <f>IF(AC19="","",IF(AC19&lt;40,"NG","OK"))</f>
      </c>
      <c r="AJ19" s="561"/>
      <c r="AK19" s="425"/>
      <c r="AN19" s="250" t="str">
        <f>IF($AT$9="学校等","■","□")</f>
        <v>□</v>
      </c>
      <c r="AO19" s="251"/>
      <c r="AP19" s="254" t="s">
        <v>13</v>
      </c>
      <c r="AQ19" s="255"/>
      <c r="AR19" s="255"/>
      <c r="AS19" s="255"/>
      <c r="AT19" s="256"/>
      <c r="AU19" s="361" t="s">
        <v>24</v>
      </c>
      <c r="AV19" s="428"/>
      <c r="AW19" s="428"/>
      <c r="AX19" s="428"/>
      <c r="AY19" s="428"/>
      <c r="AZ19" s="260"/>
      <c r="BA19" s="261"/>
      <c r="BB19" s="261"/>
      <c r="BC19" s="261"/>
      <c r="BD19" s="262"/>
      <c r="BE19" s="266"/>
      <c r="BF19" s="267"/>
      <c r="BG19" s="267"/>
      <c r="BH19" s="268"/>
      <c r="BI19" s="266"/>
      <c r="BJ19" s="267"/>
      <c r="BK19" s="272"/>
      <c r="BL19" s="267"/>
      <c r="BM19" s="267"/>
      <c r="BN19" s="267"/>
      <c r="BO19" s="297">
        <f>IF(OR($BE19="",BI19=""),"",$BE19-BI19)</f>
      </c>
      <c r="BP19" s="298"/>
      <c r="BQ19" s="299"/>
      <c r="BR19" s="297">
        <f>IF(OR($BE19="",BL19=""),"",$BE19-BL19)</f>
      </c>
      <c r="BS19" s="298"/>
      <c r="BT19" s="299"/>
      <c r="BU19" s="266"/>
      <c r="BV19" s="267"/>
      <c r="BW19" s="272"/>
      <c r="BX19" s="267"/>
      <c r="BY19" s="267"/>
      <c r="BZ19" s="267"/>
      <c r="CA19" s="240">
        <f>IF($AZ19="","",IF($AZ19="標準入力法",IF(BO19="","",ROUNDDOWN(BO19/$BE19*100,0)),IF(BU19="","",ROUNDDOWN((1-BU19)*100,0))))</f>
      </c>
      <c r="CB19" s="241"/>
      <c r="CC19" s="242"/>
      <c r="CD19" s="240">
        <f>IF($AZ19="","",IF($AZ19="標準入力法",IF(BR19="","",ROUNDDOWN(BR19/$BE19*100,0)),IF(BX19="","",ROUNDDOWN((1-BX19)*100,0))))</f>
      </c>
      <c r="CE19" s="241"/>
      <c r="CF19" s="242"/>
      <c r="CG19" s="246">
        <f>IF(OR(CA19="",AN19="□"),"",IF(AND($BH$9="『ZEB』",CD19&gt;=100,CA19&gt;=50,CD19&lt;&gt;""),"OK",IF(AND($BH$9="Nearly ZEB",CD19&gt;=75,CD19&lt;100,CA19&gt;=50),"OK",IF(AND($BH$9="ZEB Ready",CA19&gt;=50),"OK",IF(AND($BH$9="ZEB Oriented",CA19&gt;=40),"OK","NG")))))</f>
      </c>
      <c r="CH19" s="247"/>
    </row>
    <row r="20" spans="3:86" ht="15">
      <c r="C20" s="437"/>
      <c r="D20" s="438"/>
      <c r="E20" s="309"/>
      <c r="F20" s="309"/>
      <c r="G20" s="309"/>
      <c r="H20" s="309"/>
      <c r="I20" s="309"/>
      <c r="J20" s="309"/>
      <c r="K20" s="536"/>
      <c r="L20" s="536"/>
      <c r="M20" s="536"/>
      <c r="N20" s="536"/>
      <c r="O20" s="536"/>
      <c r="P20" s="536"/>
      <c r="Q20" s="536"/>
      <c r="R20" s="536"/>
      <c r="S20" s="536"/>
      <c r="T20" s="536"/>
      <c r="U20" s="536"/>
      <c r="V20" s="536"/>
      <c r="W20" s="538"/>
      <c r="X20" s="538"/>
      <c r="Y20" s="538"/>
      <c r="Z20" s="538"/>
      <c r="AA20" s="538"/>
      <c r="AB20" s="538"/>
      <c r="AC20" s="540"/>
      <c r="AD20" s="540"/>
      <c r="AE20" s="540"/>
      <c r="AF20" s="540"/>
      <c r="AG20" s="540"/>
      <c r="AH20" s="540"/>
      <c r="AI20" s="248"/>
      <c r="AJ20" s="365"/>
      <c r="AK20" s="249"/>
      <c r="AN20" s="284"/>
      <c r="AO20" s="285"/>
      <c r="AP20" s="286"/>
      <c r="AQ20" s="287"/>
      <c r="AR20" s="287"/>
      <c r="AS20" s="287"/>
      <c r="AT20" s="288"/>
      <c r="AU20" s="306" t="s">
        <v>25</v>
      </c>
      <c r="AV20" s="307"/>
      <c r="AW20" s="307"/>
      <c r="AX20" s="307"/>
      <c r="AY20" s="307"/>
      <c r="AZ20" s="289"/>
      <c r="BA20" s="290"/>
      <c r="BB20" s="290"/>
      <c r="BC20" s="290"/>
      <c r="BD20" s="291"/>
      <c r="BE20" s="292"/>
      <c r="BF20" s="293"/>
      <c r="BG20" s="293"/>
      <c r="BH20" s="294"/>
      <c r="BI20" s="292"/>
      <c r="BJ20" s="293"/>
      <c r="BK20" s="295"/>
      <c r="BL20" s="293"/>
      <c r="BM20" s="293"/>
      <c r="BN20" s="293"/>
      <c r="BO20" s="300"/>
      <c r="BP20" s="301"/>
      <c r="BQ20" s="302"/>
      <c r="BR20" s="300"/>
      <c r="BS20" s="301"/>
      <c r="BT20" s="302"/>
      <c r="BU20" s="292"/>
      <c r="BV20" s="293"/>
      <c r="BW20" s="295"/>
      <c r="BX20" s="293"/>
      <c r="BY20" s="293"/>
      <c r="BZ20" s="293"/>
      <c r="CA20" s="276"/>
      <c r="CB20" s="277"/>
      <c r="CC20" s="278"/>
      <c r="CD20" s="276"/>
      <c r="CE20" s="277"/>
      <c r="CF20" s="278"/>
      <c r="CG20" s="279"/>
      <c r="CH20" s="280"/>
    </row>
    <row r="21" spans="3:86" ht="15">
      <c r="C21" s="437" t="s">
        <v>3</v>
      </c>
      <c r="D21" s="438"/>
      <c r="E21" s="309" t="s">
        <v>13</v>
      </c>
      <c r="F21" s="309"/>
      <c r="G21" s="309"/>
      <c r="H21" s="309"/>
      <c r="I21" s="309"/>
      <c r="J21" s="309"/>
      <c r="K21" s="536"/>
      <c r="L21" s="536"/>
      <c r="M21" s="536"/>
      <c r="N21" s="536"/>
      <c r="O21" s="536"/>
      <c r="P21" s="536"/>
      <c r="Q21" s="536"/>
      <c r="R21" s="536"/>
      <c r="S21" s="536"/>
      <c r="T21" s="536"/>
      <c r="U21" s="536"/>
      <c r="V21" s="536"/>
      <c r="W21" s="547">
        <f>IF(OR(K21="",Q21=""),"",K21-Q21)</f>
      </c>
      <c r="X21" s="547"/>
      <c r="Y21" s="547"/>
      <c r="Z21" s="547"/>
      <c r="AA21" s="547"/>
      <c r="AB21" s="547"/>
      <c r="AC21" s="548">
        <f>IF(W21="","",ROUNDDOWN(W21/K21*100,0))</f>
      </c>
      <c r="AD21" s="548"/>
      <c r="AE21" s="548"/>
      <c r="AF21" s="548"/>
      <c r="AG21" s="548"/>
      <c r="AH21" s="548"/>
      <c r="AI21" s="246">
        <f>IF(AC21="","",IF(AC21&lt;40,"NG","OK"))</f>
      </c>
      <c r="AJ21" s="364"/>
      <c r="AK21" s="247"/>
      <c r="AN21" s="284"/>
      <c r="AO21" s="285"/>
      <c r="AP21" s="286"/>
      <c r="AQ21" s="287"/>
      <c r="AR21" s="287"/>
      <c r="AS21" s="287"/>
      <c r="AT21" s="288"/>
      <c r="AU21" s="562" t="s">
        <v>26</v>
      </c>
      <c r="AV21" s="563"/>
      <c r="AW21" s="563"/>
      <c r="AX21" s="563"/>
      <c r="AY21" s="563"/>
      <c r="AZ21" s="289"/>
      <c r="BA21" s="290"/>
      <c r="BB21" s="290"/>
      <c r="BC21" s="290"/>
      <c r="BD21" s="291"/>
      <c r="BE21" s="292"/>
      <c r="BF21" s="293"/>
      <c r="BG21" s="293"/>
      <c r="BH21" s="294"/>
      <c r="BI21" s="292"/>
      <c r="BJ21" s="293"/>
      <c r="BK21" s="295"/>
      <c r="BL21" s="293"/>
      <c r="BM21" s="293"/>
      <c r="BN21" s="293"/>
      <c r="BO21" s="300"/>
      <c r="BP21" s="301"/>
      <c r="BQ21" s="302"/>
      <c r="BR21" s="300"/>
      <c r="BS21" s="301"/>
      <c r="BT21" s="302"/>
      <c r="BU21" s="292"/>
      <c r="BV21" s="293"/>
      <c r="BW21" s="295"/>
      <c r="BX21" s="293"/>
      <c r="BY21" s="293"/>
      <c r="BZ21" s="293"/>
      <c r="CA21" s="276"/>
      <c r="CB21" s="277"/>
      <c r="CC21" s="278"/>
      <c r="CD21" s="276"/>
      <c r="CE21" s="277"/>
      <c r="CF21" s="278"/>
      <c r="CG21" s="279"/>
      <c r="CH21" s="280"/>
    </row>
    <row r="22" spans="3:86" ht="15">
      <c r="C22" s="437"/>
      <c r="D22" s="438"/>
      <c r="E22" s="309"/>
      <c r="F22" s="309"/>
      <c r="G22" s="309"/>
      <c r="H22" s="309"/>
      <c r="I22" s="309"/>
      <c r="J22" s="309"/>
      <c r="K22" s="536"/>
      <c r="L22" s="536"/>
      <c r="M22" s="536"/>
      <c r="N22" s="536"/>
      <c r="O22" s="536"/>
      <c r="P22" s="536"/>
      <c r="Q22" s="536"/>
      <c r="R22" s="536"/>
      <c r="S22" s="536"/>
      <c r="T22" s="536"/>
      <c r="U22" s="536"/>
      <c r="V22" s="536"/>
      <c r="W22" s="538"/>
      <c r="X22" s="538"/>
      <c r="Y22" s="538"/>
      <c r="Z22" s="538"/>
      <c r="AA22" s="538"/>
      <c r="AB22" s="538"/>
      <c r="AC22" s="540"/>
      <c r="AD22" s="540"/>
      <c r="AE22" s="540"/>
      <c r="AF22" s="540"/>
      <c r="AG22" s="540"/>
      <c r="AH22" s="540"/>
      <c r="AI22" s="248"/>
      <c r="AJ22" s="365"/>
      <c r="AK22" s="249"/>
      <c r="AN22" s="252"/>
      <c r="AO22" s="253"/>
      <c r="AP22" s="257"/>
      <c r="AQ22" s="258"/>
      <c r="AR22" s="258"/>
      <c r="AS22" s="258"/>
      <c r="AT22" s="259"/>
      <c r="AU22" s="281" t="s">
        <v>177</v>
      </c>
      <c r="AV22" s="282"/>
      <c r="AW22" s="282"/>
      <c r="AX22" s="282"/>
      <c r="AY22" s="283"/>
      <c r="AZ22" s="263"/>
      <c r="BA22" s="264"/>
      <c r="BB22" s="264"/>
      <c r="BC22" s="264"/>
      <c r="BD22" s="265"/>
      <c r="BE22" s="269"/>
      <c r="BF22" s="270"/>
      <c r="BG22" s="270"/>
      <c r="BH22" s="271"/>
      <c r="BI22" s="269"/>
      <c r="BJ22" s="270"/>
      <c r="BK22" s="273"/>
      <c r="BL22" s="270"/>
      <c r="BM22" s="270"/>
      <c r="BN22" s="270"/>
      <c r="BO22" s="303"/>
      <c r="BP22" s="304"/>
      <c r="BQ22" s="305"/>
      <c r="BR22" s="303"/>
      <c r="BS22" s="304"/>
      <c r="BT22" s="305"/>
      <c r="BU22" s="269"/>
      <c r="BV22" s="270"/>
      <c r="BW22" s="273"/>
      <c r="BX22" s="270"/>
      <c r="BY22" s="270"/>
      <c r="BZ22" s="270"/>
      <c r="CA22" s="243"/>
      <c r="CB22" s="244"/>
      <c r="CC22" s="245"/>
      <c r="CD22" s="243"/>
      <c r="CE22" s="244"/>
      <c r="CF22" s="245"/>
      <c r="CG22" s="248"/>
      <c r="CH22" s="249"/>
    </row>
    <row r="23" spans="3:86" ht="15">
      <c r="C23" s="437" t="s">
        <v>3</v>
      </c>
      <c r="D23" s="438"/>
      <c r="E23" s="309" t="s">
        <v>14</v>
      </c>
      <c r="F23" s="309"/>
      <c r="G23" s="309"/>
      <c r="H23" s="309"/>
      <c r="I23" s="309"/>
      <c r="J23" s="309"/>
      <c r="K23" s="536"/>
      <c r="L23" s="536"/>
      <c r="M23" s="536"/>
      <c r="N23" s="536"/>
      <c r="O23" s="536"/>
      <c r="P23" s="536"/>
      <c r="Q23" s="536"/>
      <c r="R23" s="536"/>
      <c r="S23" s="536"/>
      <c r="T23" s="536"/>
      <c r="U23" s="536"/>
      <c r="V23" s="536"/>
      <c r="W23" s="547">
        <f>IF(OR(K23="",Q23=""),"",K23-Q23)</f>
      </c>
      <c r="X23" s="547"/>
      <c r="Y23" s="547"/>
      <c r="Z23" s="547"/>
      <c r="AA23" s="547"/>
      <c r="AB23" s="547"/>
      <c r="AC23" s="548">
        <f>IF(W23="","",ROUNDDOWN(W23/K23*100,0))</f>
      </c>
      <c r="AD23" s="548"/>
      <c r="AE23" s="548"/>
      <c r="AF23" s="548"/>
      <c r="AG23" s="548"/>
      <c r="AH23" s="548"/>
      <c r="AI23" s="405">
        <f>IF(AC23="","",IF(AC23&lt;40,"NG","OK"))</f>
      </c>
      <c r="AJ23" s="405"/>
      <c r="AK23" s="406"/>
      <c r="AN23" s="250" t="str">
        <f>IF($AT$9="工場等","■","□")</f>
        <v>□</v>
      </c>
      <c r="AO23" s="251"/>
      <c r="AP23" s="254" t="s">
        <v>14</v>
      </c>
      <c r="AQ23" s="255"/>
      <c r="AR23" s="255"/>
      <c r="AS23" s="255"/>
      <c r="AT23" s="256"/>
      <c r="AU23" s="254" t="s">
        <v>27</v>
      </c>
      <c r="AV23" s="255"/>
      <c r="AW23" s="255"/>
      <c r="AX23" s="255"/>
      <c r="AY23" s="256"/>
      <c r="AZ23" s="260"/>
      <c r="BA23" s="261"/>
      <c r="BB23" s="261"/>
      <c r="BC23" s="261"/>
      <c r="BD23" s="262"/>
      <c r="BE23" s="266"/>
      <c r="BF23" s="267"/>
      <c r="BG23" s="267"/>
      <c r="BH23" s="268"/>
      <c r="BI23" s="266"/>
      <c r="BJ23" s="267"/>
      <c r="BK23" s="272"/>
      <c r="BL23" s="274"/>
      <c r="BM23" s="267"/>
      <c r="BN23" s="268"/>
      <c r="BO23" s="297">
        <f>IF(OR($BE23="",BI23=""),"",$BE23-BI23)</f>
      </c>
      <c r="BP23" s="298"/>
      <c r="BQ23" s="299"/>
      <c r="BR23" s="297">
        <f>IF(OR($BE23="",BL23=""),"",$BE23-BL23)</f>
      </c>
      <c r="BS23" s="298"/>
      <c r="BT23" s="299"/>
      <c r="BU23" s="266"/>
      <c r="BV23" s="267"/>
      <c r="BW23" s="272"/>
      <c r="BX23" s="274"/>
      <c r="BY23" s="267"/>
      <c r="BZ23" s="268"/>
      <c r="CA23" s="240">
        <f>IF($AZ23="","",IF($AZ23="標準入力法",IF(BO23="","",ROUNDDOWN(BO23/$BE23*100,0)),IF(BU23="","",ROUNDDOWN((1-BU23)*100,0))))</f>
      </c>
      <c r="CB23" s="241"/>
      <c r="CC23" s="242"/>
      <c r="CD23" s="240">
        <f>IF($AZ23="","",IF($AZ23="標準入力法",IF(BR23="","",ROUNDDOWN(BR23/$BE23*100,0)),IF(BX23="","",ROUNDDOWN((1-BX23)*100,0))))</f>
      </c>
      <c r="CE23" s="241"/>
      <c r="CF23" s="242"/>
      <c r="CG23" s="246">
        <f>IF(OR(CA23="",AN23="□"),"",IF(AND($BH$9="『ZEB』",CD23&gt;=100,CA23&gt;=50,CD23&lt;&gt;""),"OK",IF(AND($BH$9="Nearly ZEB",CD23&gt;=75,CD23&lt;100,CA23&gt;=50),"OK",IF(AND($BH$9="ZEB Ready",CA23&gt;=50),"OK",IF(AND($BH$9="ZEB Oriented",CA23&gt;=40),"OK","NG")))))</f>
      </c>
      <c r="CH23" s="247"/>
    </row>
    <row r="24" spans="3:86" ht="15">
      <c r="C24" s="437"/>
      <c r="D24" s="438"/>
      <c r="E24" s="309"/>
      <c r="F24" s="309"/>
      <c r="G24" s="309"/>
      <c r="H24" s="309"/>
      <c r="I24" s="309"/>
      <c r="J24" s="309"/>
      <c r="K24" s="536"/>
      <c r="L24" s="536"/>
      <c r="M24" s="536"/>
      <c r="N24" s="536"/>
      <c r="O24" s="536"/>
      <c r="P24" s="536"/>
      <c r="Q24" s="536"/>
      <c r="R24" s="536"/>
      <c r="S24" s="536"/>
      <c r="T24" s="536"/>
      <c r="U24" s="536"/>
      <c r="V24" s="536"/>
      <c r="W24" s="538"/>
      <c r="X24" s="538"/>
      <c r="Y24" s="538"/>
      <c r="Z24" s="538"/>
      <c r="AA24" s="538"/>
      <c r="AB24" s="538"/>
      <c r="AC24" s="540"/>
      <c r="AD24" s="540"/>
      <c r="AE24" s="540"/>
      <c r="AF24" s="540"/>
      <c r="AG24" s="540"/>
      <c r="AH24" s="540"/>
      <c r="AI24" s="407"/>
      <c r="AJ24" s="407"/>
      <c r="AK24" s="408"/>
      <c r="AN24" s="252"/>
      <c r="AO24" s="253"/>
      <c r="AP24" s="257"/>
      <c r="AQ24" s="258"/>
      <c r="AR24" s="258"/>
      <c r="AS24" s="258"/>
      <c r="AT24" s="259"/>
      <c r="AU24" s="257"/>
      <c r="AV24" s="258"/>
      <c r="AW24" s="258"/>
      <c r="AX24" s="258"/>
      <c r="AY24" s="259"/>
      <c r="AZ24" s="263"/>
      <c r="BA24" s="264"/>
      <c r="BB24" s="264"/>
      <c r="BC24" s="264"/>
      <c r="BD24" s="265"/>
      <c r="BE24" s="269"/>
      <c r="BF24" s="270"/>
      <c r="BG24" s="270"/>
      <c r="BH24" s="271"/>
      <c r="BI24" s="269"/>
      <c r="BJ24" s="270"/>
      <c r="BK24" s="273"/>
      <c r="BL24" s="275"/>
      <c r="BM24" s="270"/>
      <c r="BN24" s="271"/>
      <c r="BO24" s="303"/>
      <c r="BP24" s="304"/>
      <c r="BQ24" s="305"/>
      <c r="BR24" s="303"/>
      <c r="BS24" s="304"/>
      <c r="BT24" s="305"/>
      <c r="BU24" s="269"/>
      <c r="BV24" s="270"/>
      <c r="BW24" s="273"/>
      <c r="BX24" s="275"/>
      <c r="BY24" s="270"/>
      <c r="BZ24" s="271"/>
      <c r="CA24" s="243"/>
      <c r="CB24" s="244"/>
      <c r="CC24" s="245"/>
      <c r="CD24" s="243"/>
      <c r="CE24" s="244"/>
      <c r="CF24" s="245"/>
      <c r="CG24" s="248"/>
      <c r="CH24" s="249"/>
    </row>
    <row r="25" spans="3:86" ht="15">
      <c r="C25" s="437" t="s">
        <v>3</v>
      </c>
      <c r="D25" s="438"/>
      <c r="E25" s="309" t="s">
        <v>15</v>
      </c>
      <c r="F25" s="309"/>
      <c r="G25" s="309"/>
      <c r="H25" s="309"/>
      <c r="I25" s="309"/>
      <c r="J25" s="309"/>
      <c r="K25" s="536"/>
      <c r="L25" s="536"/>
      <c r="M25" s="536"/>
      <c r="N25" s="536"/>
      <c r="O25" s="536"/>
      <c r="P25" s="536"/>
      <c r="Q25" s="536"/>
      <c r="R25" s="536"/>
      <c r="S25" s="536"/>
      <c r="T25" s="536"/>
      <c r="U25" s="536"/>
      <c r="V25" s="536"/>
      <c r="W25" s="547">
        <f>IF(OR(K25="",Q25=""),"",K25-Q25)</f>
      </c>
      <c r="X25" s="547"/>
      <c r="Y25" s="547"/>
      <c r="Z25" s="547"/>
      <c r="AA25" s="547"/>
      <c r="AB25" s="547"/>
      <c r="AC25" s="548">
        <f>IF(W25="","",ROUNDDOWN(W25/K25*100,0))</f>
      </c>
      <c r="AD25" s="548"/>
      <c r="AE25" s="548"/>
      <c r="AF25" s="548"/>
      <c r="AG25" s="548"/>
      <c r="AH25" s="548"/>
      <c r="AI25" s="405">
        <f>IF(AC25="","",IF(AC25&lt;30,"NG","OK"))</f>
      </c>
      <c r="AJ25" s="405"/>
      <c r="AK25" s="406"/>
      <c r="AN25" s="250" t="str">
        <f>IF($AT$9="ホテル等","■","□")</f>
        <v>□</v>
      </c>
      <c r="AO25" s="251"/>
      <c r="AP25" s="254" t="s">
        <v>15</v>
      </c>
      <c r="AQ25" s="255"/>
      <c r="AR25" s="255"/>
      <c r="AS25" s="255"/>
      <c r="AT25" s="256"/>
      <c r="AU25" s="558" t="s">
        <v>28</v>
      </c>
      <c r="AV25" s="559"/>
      <c r="AW25" s="559"/>
      <c r="AX25" s="559"/>
      <c r="AY25" s="560"/>
      <c r="AZ25" s="260"/>
      <c r="BA25" s="261"/>
      <c r="BB25" s="261"/>
      <c r="BC25" s="261"/>
      <c r="BD25" s="262"/>
      <c r="BE25" s="266"/>
      <c r="BF25" s="267"/>
      <c r="BG25" s="267"/>
      <c r="BH25" s="268"/>
      <c r="BI25" s="266"/>
      <c r="BJ25" s="267"/>
      <c r="BK25" s="272"/>
      <c r="BL25" s="274"/>
      <c r="BM25" s="267"/>
      <c r="BN25" s="268"/>
      <c r="BO25" s="297">
        <f>IF(OR($BE25="",BI25=""),"",$BE25-BI25)</f>
      </c>
      <c r="BP25" s="298"/>
      <c r="BQ25" s="299"/>
      <c r="BR25" s="297">
        <f>IF(OR($BE25="",BL25=""),"",$BE25-BL25)</f>
      </c>
      <c r="BS25" s="298"/>
      <c r="BT25" s="299"/>
      <c r="BU25" s="266"/>
      <c r="BV25" s="267"/>
      <c r="BW25" s="272"/>
      <c r="BX25" s="274"/>
      <c r="BY25" s="267"/>
      <c r="BZ25" s="268"/>
      <c r="CA25" s="240">
        <f>IF($AZ25="","",IF($AZ25="標準入力法",IF(BO25="","",ROUNDDOWN(BO25/$BE25*100,0)),IF(BU25="","",ROUNDDOWN((1-BU25)*100,0))))</f>
      </c>
      <c r="CB25" s="241"/>
      <c r="CC25" s="242"/>
      <c r="CD25" s="240">
        <f>IF($AZ25="","",IF($AZ25="標準入力法",IF(BR25="","",ROUNDDOWN(BR25/$BE25*100,0)),IF(BX25="","",ROUNDDOWN((1-BX25)*100,0))))</f>
      </c>
      <c r="CE25" s="241"/>
      <c r="CF25" s="242"/>
      <c r="CG25" s="246">
        <f>IF(OR(CA25="",AN25="□"),"",IF(AND($BH$9="『ZEB』",CD25&gt;=100,CA25&gt;=50,CD25&lt;&gt;""),"OK",IF(AND($BH$9="Nearly ZEB",CD25&gt;=75,CD25&lt;100,CA25&gt;=50),"OK",IF(AND($BH$9="ZEB Ready",CA25&gt;=50),"OK",IF(AND($BH$9="ZEB Oriented",CA25&gt;=30),"OK","NG")))))</f>
      </c>
      <c r="CH25" s="247"/>
    </row>
    <row r="26" spans="3:86" ht="15">
      <c r="C26" s="437"/>
      <c r="D26" s="438"/>
      <c r="E26" s="309"/>
      <c r="F26" s="309"/>
      <c r="G26" s="309"/>
      <c r="H26" s="309"/>
      <c r="I26" s="309"/>
      <c r="J26" s="309"/>
      <c r="K26" s="536"/>
      <c r="L26" s="536"/>
      <c r="M26" s="536"/>
      <c r="N26" s="536"/>
      <c r="O26" s="536"/>
      <c r="P26" s="536"/>
      <c r="Q26" s="536"/>
      <c r="R26" s="536"/>
      <c r="S26" s="536"/>
      <c r="T26" s="536"/>
      <c r="U26" s="536"/>
      <c r="V26" s="536"/>
      <c r="W26" s="538"/>
      <c r="X26" s="538"/>
      <c r="Y26" s="538"/>
      <c r="Z26" s="538"/>
      <c r="AA26" s="538"/>
      <c r="AB26" s="538"/>
      <c r="AC26" s="540"/>
      <c r="AD26" s="540"/>
      <c r="AE26" s="540"/>
      <c r="AF26" s="540"/>
      <c r="AG26" s="540"/>
      <c r="AH26" s="540"/>
      <c r="AI26" s="407"/>
      <c r="AJ26" s="407"/>
      <c r="AK26" s="408"/>
      <c r="AN26" s="252"/>
      <c r="AO26" s="253"/>
      <c r="AP26" s="257"/>
      <c r="AQ26" s="258"/>
      <c r="AR26" s="258"/>
      <c r="AS26" s="258"/>
      <c r="AT26" s="259"/>
      <c r="AU26" s="549" t="s">
        <v>29</v>
      </c>
      <c r="AV26" s="550"/>
      <c r="AW26" s="550"/>
      <c r="AX26" s="550"/>
      <c r="AY26" s="551"/>
      <c r="AZ26" s="263"/>
      <c r="BA26" s="264"/>
      <c r="BB26" s="264"/>
      <c r="BC26" s="264"/>
      <c r="BD26" s="265"/>
      <c r="BE26" s="269"/>
      <c r="BF26" s="270"/>
      <c r="BG26" s="270"/>
      <c r="BH26" s="271"/>
      <c r="BI26" s="269"/>
      <c r="BJ26" s="270"/>
      <c r="BK26" s="273"/>
      <c r="BL26" s="275"/>
      <c r="BM26" s="270"/>
      <c r="BN26" s="271"/>
      <c r="BO26" s="303"/>
      <c r="BP26" s="304"/>
      <c r="BQ26" s="305"/>
      <c r="BR26" s="303"/>
      <c r="BS26" s="304"/>
      <c r="BT26" s="305"/>
      <c r="BU26" s="269"/>
      <c r="BV26" s="270"/>
      <c r="BW26" s="273"/>
      <c r="BX26" s="275"/>
      <c r="BY26" s="270"/>
      <c r="BZ26" s="271"/>
      <c r="CA26" s="243"/>
      <c r="CB26" s="244"/>
      <c r="CC26" s="245"/>
      <c r="CD26" s="243"/>
      <c r="CE26" s="244"/>
      <c r="CF26" s="245"/>
      <c r="CG26" s="248"/>
      <c r="CH26" s="249"/>
    </row>
    <row r="27" spans="3:86" ht="15">
      <c r="C27" s="437" t="s">
        <v>3</v>
      </c>
      <c r="D27" s="438"/>
      <c r="E27" s="309" t="s">
        <v>16</v>
      </c>
      <c r="F27" s="309"/>
      <c r="G27" s="309"/>
      <c r="H27" s="309"/>
      <c r="I27" s="309"/>
      <c r="J27" s="309"/>
      <c r="K27" s="536"/>
      <c r="L27" s="536"/>
      <c r="M27" s="536"/>
      <c r="N27" s="536"/>
      <c r="O27" s="536"/>
      <c r="P27" s="536"/>
      <c r="Q27" s="536"/>
      <c r="R27" s="536"/>
      <c r="S27" s="536"/>
      <c r="T27" s="536"/>
      <c r="U27" s="536"/>
      <c r="V27" s="536"/>
      <c r="W27" s="547">
        <f>IF(OR(K27="",Q27=""),"",K27-Q27)</f>
      </c>
      <c r="X27" s="547"/>
      <c r="Y27" s="547"/>
      <c r="Z27" s="547"/>
      <c r="AA27" s="547"/>
      <c r="AB27" s="547"/>
      <c r="AC27" s="548">
        <f>IF(W27="","",ROUNDDOWN(W27/K27*100,0))</f>
      </c>
      <c r="AD27" s="548"/>
      <c r="AE27" s="548"/>
      <c r="AF27" s="548"/>
      <c r="AG27" s="548"/>
      <c r="AH27" s="548"/>
      <c r="AI27" s="405">
        <f>IF(AC27="","",IF(AC27&lt;30,"NG","OK"))</f>
      </c>
      <c r="AJ27" s="405"/>
      <c r="AK27" s="406"/>
      <c r="AN27" s="250" t="str">
        <f>IF($AT$9="病院等","■","□")</f>
        <v>□</v>
      </c>
      <c r="AO27" s="251"/>
      <c r="AP27" s="254" t="s">
        <v>16</v>
      </c>
      <c r="AQ27" s="255"/>
      <c r="AR27" s="255"/>
      <c r="AS27" s="255"/>
      <c r="AT27" s="256"/>
      <c r="AU27" s="359" t="s">
        <v>30</v>
      </c>
      <c r="AV27" s="360"/>
      <c r="AW27" s="360"/>
      <c r="AX27" s="360"/>
      <c r="AY27" s="361"/>
      <c r="AZ27" s="260"/>
      <c r="BA27" s="261"/>
      <c r="BB27" s="261"/>
      <c r="BC27" s="261"/>
      <c r="BD27" s="262"/>
      <c r="BE27" s="266"/>
      <c r="BF27" s="267"/>
      <c r="BG27" s="267"/>
      <c r="BH27" s="268"/>
      <c r="BI27" s="266"/>
      <c r="BJ27" s="267"/>
      <c r="BK27" s="272"/>
      <c r="BL27" s="274"/>
      <c r="BM27" s="267"/>
      <c r="BN27" s="268"/>
      <c r="BO27" s="297">
        <f>IF(OR($BE27="",BI27=""),"",$BE27-BI27)</f>
      </c>
      <c r="BP27" s="298"/>
      <c r="BQ27" s="299"/>
      <c r="BR27" s="297">
        <f>IF(OR($BE27="",BL27=""),"",$BE27-BL27)</f>
      </c>
      <c r="BS27" s="298"/>
      <c r="BT27" s="299"/>
      <c r="BU27" s="266"/>
      <c r="BV27" s="267"/>
      <c r="BW27" s="272"/>
      <c r="BX27" s="274"/>
      <c r="BY27" s="267"/>
      <c r="BZ27" s="268"/>
      <c r="CA27" s="240">
        <f>IF($AZ27="","",IF($AZ27="標準入力法",IF(BO27="","",ROUNDDOWN(BO27/$BE27*100,0)),IF(BU27="","",ROUNDDOWN((1-BU27)*100,0))))</f>
      </c>
      <c r="CB27" s="241"/>
      <c r="CC27" s="242"/>
      <c r="CD27" s="240">
        <f>IF($AZ27="","",IF($AZ27="標準入力法",IF(BR27="","",ROUNDDOWN(BR27/$BE27*100,0)),IF(BX27="","",ROUNDDOWN((1-BX27)*100,0))))</f>
      </c>
      <c r="CE27" s="241"/>
      <c r="CF27" s="242"/>
      <c r="CG27" s="246">
        <f>IF(OR(CA27="",AN27="□"),"",IF(AND($BH$9="『ZEB』",CD27&gt;=100,CA27&gt;=50,CD27&lt;&gt;""),"OK",IF(AND($BH$9="Nearly ZEB",CD27&gt;=75,CD27&lt;100,CA27&gt;=50),"OK",IF(AND($BH$9="ZEB Ready",CA27&gt;=50),"OK",IF(AND($BH$9="ZEB Oriented",CA27&gt;=30),"OK","NG")))))</f>
      </c>
      <c r="CH27" s="247"/>
    </row>
    <row r="28" spans="3:86" ht="15">
      <c r="C28" s="437"/>
      <c r="D28" s="438"/>
      <c r="E28" s="309"/>
      <c r="F28" s="309"/>
      <c r="G28" s="309"/>
      <c r="H28" s="309"/>
      <c r="I28" s="309"/>
      <c r="J28" s="309"/>
      <c r="K28" s="536"/>
      <c r="L28" s="536"/>
      <c r="M28" s="536"/>
      <c r="N28" s="536"/>
      <c r="O28" s="536"/>
      <c r="P28" s="536"/>
      <c r="Q28" s="536"/>
      <c r="R28" s="536"/>
      <c r="S28" s="536"/>
      <c r="T28" s="536"/>
      <c r="U28" s="536"/>
      <c r="V28" s="536"/>
      <c r="W28" s="538"/>
      <c r="X28" s="538"/>
      <c r="Y28" s="538"/>
      <c r="Z28" s="538"/>
      <c r="AA28" s="538"/>
      <c r="AB28" s="538"/>
      <c r="AC28" s="540"/>
      <c r="AD28" s="540"/>
      <c r="AE28" s="540"/>
      <c r="AF28" s="540"/>
      <c r="AG28" s="540"/>
      <c r="AH28" s="540"/>
      <c r="AI28" s="407"/>
      <c r="AJ28" s="407"/>
      <c r="AK28" s="408"/>
      <c r="AN28" s="284"/>
      <c r="AO28" s="285"/>
      <c r="AP28" s="286"/>
      <c r="AQ28" s="287"/>
      <c r="AR28" s="287"/>
      <c r="AS28" s="287"/>
      <c r="AT28" s="288"/>
      <c r="AU28" s="362" t="s">
        <v>31</v>
      </c>
      <c r="AV28" s="363"/>
      <c r="AW28" s="363"/>
      <c r="AX28" s="363"/>
      <c r="AY28" s="306"/>
      <c r="AZ28" s="289"/>
      <c r="BA28" s="290"/>
      <c r="BB28" s="290"/>
      <c r="BC28" s="290"/>
      <c r="BD28" s="291"/>
      <c r="BE28" s="292"/>
      <c r="BF28" s="293"/>
      <c r="BG28" s="293"/>
      <c r="BH28" s="294"/>
      <c r="BI28" s="292"/>
      <c r="BJ28" s="293"/>
      <c r="BK28" s="295"/>
      <c r="BL28" s="296"/>
      <c r="BM28" s="293"/>
      <c r="BN28" s="294"/>
      <c r="BO28" s="300"/>
      <c r="BP28" s="301"/>
      <c r="BQ28" s="302"/>
      <c r="BR28" s="300"/>
      <c r="BS28" s="301"/>
      <c r="BT28" s="302"/>
      <c r="BU28" s="292"/>
      <c r="BV28" s="293"/>
      <c r="BW28" s="295"/>
      <c r="BX28" s="296"/>
      <c r="BY28" s="293"/>
      <c r="BZ28" s="294"/>
      <c r="CA28" s="276"/>
      <c r="CB28" s="277"/>
      <c r="CC28" s="278"/>
      <c r="CD28" s="276"/>
      <c r="CE28" s="277"/>
      <c r="CF28" s="278"/>
      <c r="CG28" s="279"/>
      <c r="CH28" s="280"/>
    </row>
    <row r="29" spans="3:86" ht="15">
      <c r="C29" s="437" t="s">
        <v>3</v>
      </c>
      <c r="D29" s="438"/>
      <c r="E29" s="309" t="s">
        <v>17</v>
      </c>
      <c r="F29" s="309"/>
      <c r="G29" s="309"/>
      <c r="H29" s="309"/>
      <c r="I29" s="309"/>
      <c r="J29" s="309"/>
      <c r="K29" s="536"/>
      <c r="L29" s="536"/>
      <c r="M29" s="536"/>
      <c r="N29" s="536"/>
      <c r="O29" s="536"/>
      <c r="P29" s="536"/>
      <c r="Q29" s="536"/>
      <c r="R29" s="536"/>
      <c r="S29" s="536"/>
      <c r="T29" s="536"/>
      <c r="U29" s="536"/>
      <c r="V29" s="536"/>
      <c r="W29" s="547">
        <f>IF(OR(K29="",Q29=""),"",K29-Q29)</f>
      </c>
      <c r="X29" s="547"/>
      <c r="Y29" s="547"/>
      <c r="Z29" s="547"/>
      <c r="AA29" s="547"/>
      <c r="AB29" s="547"/>
      <c r="AC29" s="548">
        <f>IF(W29="","",ROUNDDOWN(W29/K29*100,0))</f>
      </c>
      <c r="AD29" s="548"/>
      <c r="AE29" s="548"/>
      <c r="AF29" s="548"/>
      <c r="AG29" s="548"/>
      <c r="AH29" s="548"/>
      <c r="AI29" s="405">
        <f>IF(AC29="","",IF(AC29&lt;30,"NG","OK"))</f>
      </c>
      <c r="AJ29" s="405"/>
      <c r="AK29" s="406"/>
      <c r="AN29" s="252"/>
      <c r="AO29" s="253"/>
      <c r="AP29" s="257"/>
      <c r="AQ29" s="258"/>
      <c r="AR29" s="258"/>
      <c r="AS29" s="258"/>
      <c r="AT29" s="259"/>
      <c r="AU29" s="281" t="s">
        <v>32</v>
      </c>
      <c r="AV29" s="282"/>
      <c r="AW29" s="282"/>
      <c r="AX29" s="282"/>
      <c r="AY29" s="283"/>
      <c r="AZ29" s="263"/>
      <c r="BA29" s="264"/>
      <c r="BB29" s="264"/>
      <c r="BC29" s="264"/>
      <c r="BD29" s="265"/>
      <c r="BE29" s="269"/>
      <c r="BF29" s="270"/>
      <c r="BG29" s="270"/>
      <c r="BH29" s="271"/>
      <c r="BI29" s="269"/>
      <c r="BJ29" s="270"/>
      <c r="BK29" s="273"/>
      <c r="BL29" s="275"/>
      <c r="BM29" s="270"/>
      <c r="BN29" s="271"/>
      <c r="BO29" s="303"/>
      <c r="BP29" s="304"/>
      <c r="BQ29" s="305"/>
      <c r="BR29" s="303"/>
      <c r="BS29" s="304"/>
      <c r="BT29" s="305"/>
      <c r="BU29" s="269"/>
      <c r="BV29" s="270"/>
      <c r="BW29" s="273"/>
      <c r="BX29" s="275"/>
      <c r="BY29" s="270"/>
      <c r="BZ29" s="271"/>
      <c r="CA29" s="243"/>
      <c r="CB29" s="244"/>
      <c r="CC29" s="245"/>
      <c r="CD29" s="243"/>
      <c r="CE29" s="244"/>
      <c r="CF29" s="245"/>
      <c r="CG29" s="248"/>
      <c r="CH29" s="249"/>
    </row>
    <row r="30" spans="3:86" ht="15">
      <c r="C30" s="437"/>
      <c r="D30" s="438"/>
      <c r="E30" s="309"/>
      <c r="F30" s="309"/>
      <c r="G30" s="309"/>
      <c r="H30" s="309"/>
      <c r="I30" s="309"/>
      <c r="J30" s="309"/>
      <c r="K30" s="536"/>
      <c r="L30" s="536"/>
      <c r="M30" s="536"/>
      <c r="N30" s="536"/>
      <c r="O30" s="536"/>
      <c r="P30" s="536"/>
      <c r="Q30" s="536"/>
      <c r="R30" s="536"/>
      <c r="S30" s="536"/>
      <c r="T30" s="536"/>
      <c r="U30" s="536"/>
      <c r="V30" s="536"/>
      <c r="W30" s="538"/>
      <c r="X30" s="538"/>
      <c r="Y30" s="538"/>
      <c r="Z30" s="538"/>
      <c r="AA30" s="538"/>
      <c r="AB30" s="538"/>
      <c r="AC30" s="540"/>
      <c r="AD30" s="540"/>
      <c r="AE30" s="540"/>
      <c r="AF30" s="540"/>
      <c r="AG30" s="540"/>
      <c r="AH30" s="540"/>
      <c r="AI30" s="407"/>
      <c r="AJ30" s="407"/>
      <c r="AK30" s="408"/>
      <c r="AN30" s="250" t="str">
        <f>IF($AT$9="百貨店等","■","□")</f>
        <v>□</v>
      </c>
      <c r="AO30" s="251"/>
      <c r="AP30" s="254" t="s">
        <v>46</v>
      </c>
      <c r="AQ30" s="255"/>
      <c r="AR30" s="255"/>
      <c r="AS30" s="255"/>
      <c r="AT30" s="256"/>
      <c r="AU30" s="359" t="s">
        <v>33</v>
      </c>
      <c r="AV30" s="360"/>
      <c r="AW30" s="360"/>
      <c r="AX30" s="360"/>
      <c r="AY30" s="361"/>
      <c r="AZ30" s="260"/>
      <c r="BA30" s="261"/>
      <c r="BB30" s="261"/>
      <c r="BC30" s="261"/>
      <c r="BD30" s="262"/>
      <c r="BE30" s="266"/>
      <c r="BF30" s="267"/>
      <c r="BG30" s="267"/>
      <c r="BH30" s="268"/>
      <c r="BI30" s="266"/>
      <c r="BJ30" s="267"/>
      <c r="BK30" s="272"/>
      <c r="BL30" s="274"/>
      <c r="BM30" s="267"/>
      <c r="BN30" s="268"/>
      <c r="BO30" s="297">
        <f>IF(OR($BE30="",BI30=""),"",$BE30-BI30)</f>
      </c>
      <c r="BP30" s="298"/>
      <c r="BQ30" s="299"/>
      <c r="BR30" s="297">
        <f>IF(OR($BE30="",BL30=""),"",$BE30-BL30)</f>
      </c>
      <c r="BS30" s="298"/>
      <c r="BT30" s="299"/>
      <c r="BU30" s="266"/>
      <c r="BV30" s="267"/>
      <c r="BW30" s="272"/>
      <c r="BX30" s="274"/>
      <c r="BY30" s="267"/>
      <c r="BZ30" s="268"/>
      <c r="CA30" s="240">
        <f>IF($AZ30="","",IF($AZ30="標準入力法",IF(BO30="","",ROUNDDOWN(BO30/$BE30*100,0)),IF(BU30="","",ROUNDDOWN((1-BU30)*100,0))))</f>
      </c>
      <c r="CB30" s="241"/>
      <c r="CC30" s="242"/>
      <c r="CD30" s="240">
        <f>IF($AZ30="","",IF($AZ30="標準入力法",IF(BR30="","",ROUNDDOWN(BR30/$BE30*100,0)),IF(BX30="","",ROUNDDOWN((1-BX30)*100,0))))</f>
      </c>
      <c r="CE30" s="241"/>
      <c r="CF30" s="242"/>
      <c r="CG30" s="246">
        <f>IF(OR(CA30="",AN30="□"),"",IF(AND($BH$9="『ZEB』",CD30&gt;=100,CA30&gt;=50,CD30&lt;&gt;""),"OK",IF(AND($BH$9="Nearly ZEB",CD30&gt;=75,CD30&lt;100,CA30&gt;=50),"OK",IF(AND($BH$9="ZEB Ready",CA30&gt;=50),"OK",IF(AND($BH$9="ZEB Oriented",CA30&gt;=30),"OK","NG")))))</f>
      </c>
      <c r="CH30" s="247"/>
    </row>
    <row r="31" spans="3:86" ht="15">
      <c r="C31" s="437" t="s">
        <v>3</v>
      </c>
      <c r="D31" s="438"/>
      <c r="E31" s="309" t="s">
        <v>18</v>
      </c>
      <c r="F31" s="309"/>
      <c r="G31" s="309"/>
      <c r="H31" s="309"/>
      <c r="I31" s="309"/>
      <c r="J31" s="309"/>
      <c r="K31" s="536"/>
      <c r="L31" s="536"/>
      <c r="M31" s="536"/>
      <c r="N31" s="536"/>
      <c r="O31" s="536"/>
      <c r="P31" s="536"/>
      <c r="Q31" s="536"/>
      <c r="R31" s="536"/>
      <c r="S31" s="536"/>
      <c r="T31" s="536"/>
      <c r="U31" s="536"/>
      <c r="V31" s="536"/>
      <c r="W31" s="547">
        <f>IF(OR(K31="",Q31=""),"",K31-Q31)</f>
      </c>
      <c r="X31" s="547"/>
      <c r="Y31" s="547"/>
      <c r="Z31" s="547"/>
      <c r="AA31" s="547"/>
      <c r="AB31" s="547"/>
      <c r="AC31" s="548">
        <f>IF(W31="","",ROUNDDOWN(W31/K31*100,0))</f>
      </c>
      <c r="AD31" s="548"/>
      <c r="AE31" s="548"/>
      <c r="AF31" s="548"/>
      <c r="AG31" s="548"/>
      <c r="AH31" s="548"/>
      <c r="AI31" s="405">
        <f>IF(AC31="","",IF(AC31&lt;30,"NG","OK"))</f>
      </c>
      <c r="AJ31" s="405"/>
      <c r="AK31" s="406"/>
      <c r="AN31" s="252"/>
      <c r="AO31" s="253"/>
      <c r="AP31" s="257"/>
      <c r="AQ31" s="258"/>
      <c r="AR31" s="258"/>
      <c r="AS31" s="258"/>
      <c r="AT31" s="259"/>
      <c r="AU31" s="281" t="s">
        <v>34</v>
      </c>
      <c r="AV31" s="282"/>
      <c r="AW31" s="282"/>
      <c r="AX31" s="282"/>
      <c r="AY31" s="283"/>
      <c r="AZ31" s="263"/>
      <c r="BA31" s="264"/>
      <c r="BB31" s="264"/>
      <c r="BC31" s="264"/>
      <c r="BD31" s="265"/>
      <c r="BE31" s="269"/>
      <c r="BF31" s="270"/>
      <c r="BG31" s="270"/>
      <c r="BH31" s="271"/>
      <c r="BI31" s="269"/>
      <c r="BJ31" s="270"/>
      <c r="BK31" s="273"/>
      <c r="BL31" s="275"/>
      <c r="BM31" s="270"/>
      <c r="BN31" s="271"/>
      <c r="BO31" s="303"/>
      <c r="BP31" s="304"/>
      <c r="BQ31" s="305"/>
      <c r="BR31" s="303"/>
      <c r="BS31" s="304"/>
      <c r="BT31" s="305"/>
      <c r="BU31" s="269"/>
      <c r="BV31" s="270"/>
      <c r="BW31" s="273"/>
      <c r="BX31" s="275"/>
      <c r="BY31" s="270"/>
      <c r="BZ31" s="271"/>
      <c r="CA31" s="243"/>
      <c r="CB31" s="244"/>
      <c r="CC31" s="245"/>
      <c r="CD31" s="243"/>
      <c r="CE31" s="244"/>
      <c r="CF31" s="245"/>
      <c r="CG31" s="248"/>
      <c r="CH31" s="249"/>
    </row>
    <row r="32" spans="3:86" ht="15">
      <c r="C32" s="437"/>
      <c r="D32" s="438"/>
      <c r="E32" s="309"/>
      <c r="F32" s="309"/>
      <c r="G32" s="309"/>
      <c r="H32" s="309"/>
      <c r="I32" s="309"/>
      <c r="J32" s="309"/>
      <c r="K32" s="536"/>
      <c r="L32" s="536"/>
      <c r="M32" s="536"/>
      <c r="N32" s="536"/>
      <c r="O32" s="536"/>
      <c r="P32" s="536"/>
      <c r="Q32" s="536"/>
      <c r="R32" s="536"/>
      <c r="S32" s="536"/>
      <c r="T32" s="536"/>
      <c r="U32" s="536"/>
      <c r="V32" s="536"/>
      <c r="W32" s="538"/>
      <c r="X32" s="538"/>
      <c r="Y32" s="538"/>
      <c r="Z32" s="538"/>
      <c r="AA32" s="538"/>
      <c r="AB32" s="538"/>
      <c r="AC32" s="540"/>
      <c r="AD32" s="540"/>
      <c r="AE32" s="540"/>
      <c r="AF32" s="540"/>
      <c r="AG32" s="540"/>
      <c r="AH32" s="540"/>
      <c r="AI32" s="407"/>
      <c r="AJ32" s="407"/>
      <c r="AK32" s="408"/>
      <c r="AN32" s="250" t="str">
        <f>IF($AT$9="飲食店等","■","□")</f>
        <v>□</v>
      </c>
      <c r="AO32" s="251"/>
      <c r="AP32" s="254" t="s">
        <v>18</v>
      </c>
      <c r="AQ32" s="255"/>
      <c r="AR32" s="255"/>
      <c r="AS32" s="255"/>
      <c r="AT32" s="256"/>
      <c r="AU32" s="254" t="s">
        <v>35</v>
      </c>
      <c r="AV32" s="255"/>
      <c r="AW32" s="255"/>
      <c r="AX32" s="255"/>
      <c r="AY32" s="256"/>
      <c r="AZ32" s="260"/>
      <c r="BA32" s="261"/>
      <c r="BB32" s="261"/>
      <c r="BC32" s="261"/>
      <c r="BD32" s="262"/>
      <c r="BE32" s="266"/>
      <c r="BF32" s="267"/>
      <c r="BG32" s="267"/>
      <c r="BH32" s="268"/>
      <c r="BI32" s="266"/>
      <c r="BJ32" s="267"/>
      <c r="BK32" s="272"/>
      <c r="BL32" s="274"/>
      <c r="BM32" s="267"/>
      <c r="BN32" s="268"/>
      <c r="BO32" s="297">
        <f>IF(OR($BE32="",BI32=""),"",$BE32-BI32)</f>
      </c>
      <c r="BP32" s="298"/>
      <c r="BQ32" s="299"/>
      <c r="BR32" s="297">
        <f>IF(OR($BE32="",BL32=""),"",$BE32-BL32)</f>
      </c>
      <c r="BS32" s="298"/>
      <c r="BT32" s="299"/>
      <c r="BU32" s="266"/>
      <c r="BV32" s="267"/>
      <c r="BW32" s="272"/>
      <c r="BX32" s="274"/>
      <c r="BY32" s="267"/>
      <c r="BZ32" s="268"/>
      <c r="CA32" s="240">
        <f>IF($AZ32="","",IF($AZ32="標準入力法",IF(BO32="","",ROUNDDOWN(BO32/$BE32*100,0)),IF(BU32="","",ROUNDDOWN((1-BU32)*100,0))))</f>
      </c>
      <c r="CB32" s="241"/>
      <c r="CC32" s="242"/>
      <c r="CD32" s="240">
        <f>IF($AZ32="","",IF($AZ32="標準入力法",IF(BR32="","",ROUNDDOWN(BR32/$BE32*100,0)),IF(BX32="","",ROUNDDOWN((1-BX32)*100,0))))</f>
      </c>
      <c r="CE32" s="241"/>
      <c r="CF32" s="242"/>
      <c r="CG32" s="246">
        <f>IF(OR(CA32="",AN32="□"),"",IF(AND($BH$9="『ZEB』",CD32&gt;=100,CA32&gt;=50,CD32&lt;&gt;""),"OK",IF(AND($BH$9="Nearly ZEB",CD32&gt;=75,CD32&lt;100,CA32&gt;=50),"OK",IF(AND($BH$9="ZEB Ready",CA32&gt;=50),"OK",IF(AND($BH$9="ZEB Oriented",CA32&gt;=30),"OK","NG")))))</f>
      </c>
      <c r="CH32" s="247"/>
    </row>
    <row r="33" spans="3:86" ht="15">
      <c r="C33" s="437" t="s">
        <v>3</v>
      </c>
      <c r="D33" s="438"/>
      <c r="E33" s="309" t="s">
        <v>19</v>
      </c>
      <c r="F33" s="309"/>
      <c r="G33" s="309"/>
      <c r="H33" s="309"/>
      <c r="I33" s="309"/>
      <c r="J33" s="309"/>
      <c r="K33" s="536"/>
      <c r="L33" s="536"/>
      <c r="M33" s="536"/>
      <c r="N33" s="536"/>
      <c r="O33" s="536"/>
      <c r="P33" s="536"/>
      <c r="Q33" s="536"/>
      <c r="R33" s="536"/>
      <c r="S33" s="536"/>
      <c r="T33" s="536"/>
      <c r="U33" s="536"/>
      <c r="V33" s="536"/>
      <c r="W33" s="538">
        <f>IF(OR(K33="",Q33=""),"",K33-Q33)</f>
      </c>
      <c r="X33" s="538"/>
      <c r="Y33" s="538"/>
      <c r="Z33" s="538"/>
      <c r="AA33" s="538"/>
      <c r="AB33" s="538"/>
      <c r="AC33" s="540">
        <f>IF(W33="","",ROUNDDOWN(W33/K33*100,0))</f>
      </c>
      <c r="AD33" s="540"/>
      <c r="AE33" s="540"/>
      <c r="AF33" s="540"/>
      <c r="AG33" s="540"/>
      <c r="AH33" s="540"/>
      <c r="AI33" s="407">
        <f>IF(AC33="","",IF(AC33&lt;30,"NG","OK"))</f>
      </c>
      <c r="AJ33" s="407"/>
      <c r="AK33" s="408"/>
      <c r="AN33" s="252"/>
      <c r="AO33" s="253"/>
      <c r="AP33" s="257"/>
      <c r="AQ33" s="258"/>
      <c r="AR33" s="258"/>
      <c r="AS33" s="258"/>
      <c r="AT33" s="259"/>
      <c r="AU33" s="257"/>
      <c r="AV33" s="258"/>
      <c r="AW33" s="258"/>
      <c r="AX33" s="258"/>
      <c r="AY33" s="259"/>
      <c r="AZ33" s="263"/>
      <c r="BA33" s="264"/>
      <c r="BB33" s="264"/>
      <c r="BC33" s="264"/>
      <c r="BD33" s="265"/>
      <c r="BE33" s="269"/>
      <c r="BF33" s="270"/>
      <c r="BG33" s="270"/>
      <c r="BH33" s="271"/>
      <c r="BI33" s="269"/>
      <c r="BJ33" s="270"/>
      <c r="BK33" s="273"/>
      <c r="BL33" s="275"/>
      <c r="BM33" s="270"/>
      <c r="BN33" s="271"/>
      <c r="BO33" s="303"/>
      <c r="BP33" s="304"/>
      <c r="BQ33" s="305"/>
      <c r="BR33" s="303"/>
      <c r="BS33" s="304"/>
      <c r="BT33" s="305"/>
      <c r="BU33" s="269"/>
      <c r="BV33" s="270"/>
      <c r="BW33" s="273"/>
      <c r="BX33" s="275"/>
      <c r="BY33" s="270"/>
      <c r="BZ33" s="271"/>
      <c r="CA33" s="243"/>
      <c r="CB33" s="244"/>
      <c r="CC33" s="245"/>
      <c r="CD33" s="243"/>
      <c r="CE33" s="244"/>
      <c r="CF33" s="245"/>
      <c r="CG33" s="248"/>
      <c r="CH33" s="249"/>
    </row>
    <row r="34" spans="3:86" ht="15.75" thickBot="1">
      <c r="C34" s="533"/>
      <c r="D34" s="534"/>
      <c r="E34" s="535"/>
      <c r="F34" s="535"/>
      <c r="G34" s="535"/>
      <c r="H34" s="535"/>
      <c r="I34" s="535"/>
      <c r="J34" s="535"/>
      <c r="K34" s="537"/>
      <c r="L34" s="537"/>
      <c r="M34" s="537"/>
      <c r="N34" s="537"/>
      <c r="O34" s="537"/>
      <c r="P34" s="537"/>
      <c r="Q34" s="537"/>
      <c r="R34" s="537"/>
      <c r="S34" s="537"/>
      <c r="T34" s="537"/>
      <c r="U34" s="537"/>
      <c r="V34" s="537"/>
      <c r="W34" s="539"/>
      <c r="X34" s="539"/>
      <c r="Y34" s="539"/>
      <c r="Z34" s="539"/>
      <c r="AA34" s="539"/>
      <c r="AB34" s="539"/>
      <c r="AC34" s="541"/>
      <c r="AD34" s="541"/>
      <c r="AE34" s="541"/>
      <c r="AF34" s="541"/>
      <c r="AG34" s="541"/>
      <c r="AH34" s="541"/>
      <c r="AI34" s="519"/>
      <c r="AJ34" s="519"/>
      <c r="AK34" s="520"/>
      <c r="AN34" s="250" t="str">
        <f>IF($AT$9="集会所等","■","□")</f>
        <v>□</v>
      </c>
      <c r="AO34" s="251"/>
      <c r="AP34" s="254" t="s">
        <v>19</v>
      </c>
      <c r="AQ34" s="255"/>
      <c r="AR34" s="255"/>
      <c r="AS34" s="255"/>
      <c r="AT34" s="256"/>
      <c r="AU34" s="254" t="s">
        <v>36</v>
      </c>
      <c r="AV34" s="255"/>
      <c r="AW34" s="255"/>
      <c r="AX34" s="255"/>
      <c r="AY34" s="256"/>
      <c r="AZ34" s="260"/>
      <c r="BA34" s="261"/>
      <c r="BB34" s="261"/>
      <c r="BC34" s="261"/>
      <c r="BD34" s="262"/>
      <c r="BE34" s="266"/>
      <c r="BF34" s="267"/>
      <c r="BG34" s="267"/>
      <c r="BH34" s="268"/>
      <c r="BI34" s="266"/>
      <c r="BJ34" s="267"/>
      <c r="BK34" s="272"/>
      <c r="BL34" s="274"/>
      <c r="BM34" s="267"/>
      <c r="BN34" s="268"/>
      <c r="BO34" s="297">
        <f>IF(OR($BE34="",BI34=""),"",$BE34-BI34)</f>
      </c>
      <c r="BP34" s="298"/>
      <c r="BQ34" s="299"/>
      <c r="BR34" s="297">
        <f>IF(OR($BE34="",BL34=""),"",$BE34-BL34)</f>
      </c>
      <c r="BS34" s="298"/>
      <c r="BT34" s="299"/>
      <c r="BU34" s="266"/>
      <c r="BV34" s="267"/>
      <c r="BW34" s="272"/>
      <c r="BX34" s="274"/>
      <c r="BY34" s="267"/>
      <c r="BZ34" s="268"/>
      <c r="CA34" s="240">
        <f>IF($AZ34="","",IF($AZ34="標準入力法",IF(BO34="","",ROUNDDOWN(BO34/$BE34*100,0)),IF(BU34="","",ROUNDDOWN((1-BU34)*100,0))))</f>
      </c>
      <c r="CB34" s="241"/>
      <c r="CC34" s="242"/>
      <c r="CD34" s="240">
        <f>IF($AZ34="","",IF($AZ34="標準入力法",IF(BR34="","",ROUNDDOWN(BR34/$BE34*100,0)),IF(BX34="","",ROUNDDOWN((1-BX34)*100,0))))</f>
      </c>
      <c r="CE34" s="241"/>
      <c r="CF34" s="242"/>
      <c r="CG34" s="246">
        <f>IF(OR(CA34="",AN34="□"),"",IF(AND($BH$9="『ZEB』",CD34&gt;=100,CA34&gt;=50,CD34&lt;&gt;""),"OK",IF(AND($BH$9="Nearly ZEB",CD34&gt;=75,CD34&lt;100,CA34&gt;=50),"OK",IF(AND($BH$9="ZEB Ready",CA34&gt;=50),"OK",IF(AND($BH$9="ZEB Oriented",CA34&gt;=30),"OK","NG")))))</f>
      </c>
      <c r="CH34" s="247"/>
    </row>
    <row r="35" spans="40:86" ht="15.75" thickBot="1">
      <c r="AN35" s="521"/>
      <c r="AO35" s="522"/>
      <c r="AP35" s="529"/>
      <c r="AQ35" s="530"/>
      <c r="AR35" s="530"/>
      <c r="AS35" s="530"/>
      <c r="AT35" s="531"/>
      <c r="AU35" s="529"/>
      <c r="AV35" s="530"/>
      <c r="AW35" s="530"/>
      <c r="AX35" s="530"/>
      <c r="AY35" s="531"/>
      <c r="AZ35" s="532"/>
      <c r="BA35" s="462"/>
      <c r="BB35" s="462"/>
      <c r="BC35" s="462"/>
      <c r="BD35" s="463"/>
      <c r="BE35" s="412"/>
      <c r="BF35" s="413"/>
      <c r="BG35" s="413"/>
      <c r="BH35" s="414"/>
      <c r="BI35" s="412"/>
      <c r="BJ35" s="413"/>
      <c r="BK35" s="545"/>
      <c r="BL35" s="546"/>
      <c r="BM35" s="413"/>
      <c r="BN35" s="414"/>
      <c r="BO35" s="402"/>
      <c r="BP35" s="403"/>
      <c r="BQ35" s="404"/>
      <c r="BR35" s="402"/>
      <c r="BS35" s="403"/>
      <c r="BT35" s="404"/>
      <c r="BU35" s="412"/>
      <c r="BV35" s="413"/>
      <c r="BW35" s="545"/>
      <c r="BX35" s="546"/>
      <c r="BY35" s="413"/>
      <c r="BZ35" s="414"/>
      <c r="CA35" s="542"/>
      <c r="CB35" s="543"/>
      <c r="CC35" s="544"/>
      <c r="CD35" s="542"/>
      <c r="CE35" s="543"/>
      <c r="CF35" s="544"/>
      <c r="CG35" s="426"/>
      <c r="CH35" s="427"/>
    </row>
    <row r="36" spans="3:43" ht="14.25" customHeight="1" thickBot="1">
      <c r="C36" s="12" t="s">
        <v>136</v>
      </c>
      <c r="AN36" s="16" t="s">
        <v>54</v>
      </c>
      <c r="AQ36" s="11"/>
    </row>
    <row r="37" spans="3:86" ht="14.25" customHeight="1">
      <c r="C37" s="507" t="s">
        <v>9</v>
      </c>
      <c r="D37" s="508"/>
      <c r="E37" s="513" t="s">
        <v>10</v>
      </c>
      <c r="F37" s="513"/>
      <c r="G37" s="513"/>
      <c r="H37" s="513"/>
      <c r="I37" s="513"/>
      <c r="J37" s="513"/>
      <c r="K37" s="513" t="s">
        <v>11</v>
      </c>
      <c r="L37" s="513"/>
      <c r="M37" s="513"/>
      <c r="N37" s="513"/>
      <c r="O37" s="513"/>
      <c r="P37" s="513"/>
      <c r="Q37" s="515" t="s">
        <v>185</v>
      </c>
      <c r="R37" s="513"/>
      <c r="S37" s="513"/>
      <c r="T37" s="513"/>
      <c r="U37" s="513"/>
      <c r="V37" s="513"/>
      <c r="W37" s="513"/>
      <c r="X37" s="513"/>
      <c r="Y37" s="513"/>
      <c r="Z37" s="498" t="s">
        <v>39</v>
      </c>
      <c r="AA37" s="499"/>
      <c r="AB37" s="499"/>
      <c r="AC37" s="499"/>
      <c r="AD37" s="499"/>
      <c r="AE37" s="499"/>
      <c r="AF37" s="499"/>
      <c r="AG37" s="499"/>
      <c r="AH37" s="500"/>
      <c r="AI37" s="513" t="s">
        <v>22</v>
      </c>
      <c r="AJ37" s="513"/>
      <c r="AK37" s="516"/>
      <c r="AN37" s="448" t="s">
        <v>131</v>
      </c>
      <c r="AO37" s="449"/>
      <c r="AP37" s="449"/>
      <c r="AQ37" s="449"/>
      <c r="AR37" s="449"/>
      <c r="AS37" s="449"/>
      <c r="AT37" s="449"/>
      <c r="AU37" s="449"/>
      <c r="AV37" s="449"/>
      <c r="AW37" s="449"/>
      <c r="AX37" s="449"/>
      <c r="AY37" s="450"/>
      <c r="AZ37" s="464" t="s">
        <v>45</v>
      </c>
      <c r="BA37" s="465"/>
      <c r="BB37" s="465"/>
      <c r="BC37" s="465"/>
      <c r="BD37" s="466"/>
      <c r="BE37" s="471" t="s">
        <v>186</v>
      </c>
      <c r="BF37" s="472"/>
      <c r="BG37" s="472"/>
      <c r="BH37" s="473"/>
      <c r="BI37" s="480" t="s">
        <v>187</v>
      </c>
      <c r="BJ37" s="481"/>
      <c r="BK37" s="481"/>
      <c r="BL37" s="481"/>
      <c r="BM37" s="481"/>
      <c r="BN37" s="482"/>
      <c r="BO37" s="480" t="s">
        <v>50</v>
      </c>
      <c r="BP37" s="481"/>
      <c r="BQ37" s="481"/>
      <c r="BR37" s="481"/>
      <c r="BS37" s="481"/>
      <c r="BT37" s="482"/>
      <c r="BU37" s="489" t="s">
        <v>130</v>
      </c>
      <c r="BV37" s="490"/>
      <c r="BW37" s="490"/>
      <c r="BX37" s="490"/>
      <c r="BY37" s="490"/>
      <c r="BZ37" s="491"/>
      <c r="CA37" s="498" t="s">
        <v>39</v>
      </c>
      <c r="CB37" s="499"/>
      <c r="CC37" s="499"/>
      <c r="CD37" s="499"/>
      <c r="CE37" s="499"/>
      <c r="CF37" s="500"/>
      <c r="CG37" s="429" t="s">
        <v>22</v>
      </c>
      <c r="CH37" s="430"/>
    </row>
    <row r="38" spans="3:86" ht="18" customHeight="1">
      <c r="C38" s="509"/>
      <c r="D38" s="510"/>
      <c r="E38" s="309"/>
      <c r="F38" s="309"/>
      <c r="G38" s="309"/>
      <c r="H38" s="309"/>
      <c r="I38" s="309"/>
      <c r="J38" s="309"/>
      <c r="K38" s="309"/>
      <c r="L38" s="309"/>
      <c r="M38" s="309"/>
      <c r="N38" s="309"/>
      <c r="O38" s="309"/>
      <c r="P38" s="309"/>
      <c r="Q38" s="309"/>
      <c r="R38" s="309"/>
      <c r="S38" s="309"/>
      <c r="T38" s="309"/>
      <c r="U38" s="309"/>
      <c r="V38" s="309"/>
      <c r="W38" s="309"/>
      <c r="X38" s="309"/>
      <c r="Y38" s="309"/>
      <c r="Z38" s="501"/>
      <c r="AA38" s="502"/>
      <c r="AB38" s="502"/>
      <c r="AC38" s="502"/>
      <c r="AD38" s="502"/>
      <c r="AE38" s="502"/>
      <c r="AF38" s="502"/>
      <c r="AG38" s="502"/>
      <c r="AH38" s="503"/>
      <c r="AI38" s="309"/>
      <c r="AJ38" s="309"/>
      <c r="AK38" s="517"/>
      <c r="AN38" s="451"/>
      <c r="AO38" s="452"/>
      <c r="AP38" s="452"/>
      <c r="AQ38" s="452"/>
      <c r="AR38" s="452"/>
      <c r="AS38" s="452"/>
      <c r="AT38" s="452"/>
      <c r="AU38" s="452"/>
      <c r="AV38" s="452"/>
      <c r="AW38" s="452"/>
      <c r="AX38" s="452"/>
      <c r="AY38" s="453"/>
      <c r="AZ38" s="467"/>
      <c r="BA38" s="287"/>
      <c r="BB38" s="287"/>
      <c r="BC38" s="287"/>
      <c r="BD38" s="288"/>
      <c r="BE38" s="474"/>
      <c r="BF38" s="475"/>
      <c r="BG38" s="475"/>
      <c r="BH38" s="476"/>
      <c r="BI38" s="483"/>
      <c r="BJ38" s="484"/>
      <c r="BK38" s="484"/>
      <c r="BL38" s="484"/>
      <c r="BM38" s="484"/>
      <c r="BN38" s="485"/>
      <c r="BO38" s="483"/>
      <c r="BP38" s="484"/>
      <c r="BQ38" s="484"/>
      <c r="BR38" s="484"/>
      <c r="BS38" s="484"/>
      <c r="BT38" s="485"/>
      <c r="BU38" s="492"/>
      <c r="BV38" s="493"/>
      <c r="BW38" s="493"/>
      <c r="BX38" s="493"/>
      <c r="BY38" s="493"/>
      <c r="BZ38" s="494"/>
      <c r="CA38" s="501"/>
      <c r="CB38" s="502"/>
      <c r="CC38" s="502"/>
      <c r="CD38" s="502"/>
      <c r="CE38" s="502"/>
      <c r="CF38" s="503"/>
      <c r="CG38" s="431"/>
      <c r="CH38" s="432"/>
    </row>
    <row r="39" spans="3:86" ht="13.5" customHeight="1" thickBot="1">
      <c r="C39" s="511"/>
      <c r="D39" s="512"/>
      <c r="E39" s="514"/>
      <c r="F39" s="514"/>
      <c r="G39" s="514"/>
      <c r="H39" s="514"/>
      <c r="I39" s="514"/>
      <c r="J39" s="514"/>
      <c r="K39" s="514"/>
      <c r="L39" s="514"/>
      <c r="M39" s="514"/>
      <c r="N39" s="514"/>
      <c r="O39" s="514"/>
      <c r="P39" s="514"/>
      <c r="Q39" s="514"/>
      <c r="R39" s="514"/>
      <c r="S39" s="514"/>
      <c r="T39" s="514"/>
      <c r="U39" s="514"/>
      <c r="V39" s="514"/>
      <c r="W39" s="514"/>
      <c r="X39" s="514"/>
      <c r="Y39" s="514"/>
      <c r="Z39" s="504"/>
      <c r="AA39" s="505"/>
      <c r="AB39" s="505"/>
      <c r="AC39" s="505"/>
      <c r="AD39" s="505"/>
      <c r="AE39" s="505"/>
      <c r="AF39" s="505"/>
      <c r="AG39" s="505"/>
      <c r="AH39" s="506"/>
      <c r="AI39" s="514"/>
      <c r="AJ39" s="514"/>
      <c r="AK39" s="518"/>
      <c r="AN39" s="451"/>
      <c r="AO39" s="452"/>
      <c r="AP39" s="452"/>
      <c r="AQ39" s="452"/>
      <c r="AR39" s="452"/>
      <c r="AS39" s="452"/>
      <c r="AT39" s="452"/>
      <c r="AU39" s="452"/>
      <c r="AV39" s="452"/>
      <c r="AW39" s="452"/>
      <c r="AX39" s="452"/>
      <c r="AY39" s="453"/>
      <c r="AZ39" s="468"/>
      <c r="BA39" s="469"/>
      <c r="BB39" s="469"/>
      <c r="BC39" s="469"/>
      <c r="BD39" s="470"/>
      <c r="BE39" s="477"/>
      <c r="BF39" s="478"/>
      <c r="BG39" s="478"/>
      <c r="BH39" s="479"/>
      <c r="BI39" s="486"/>
      <c r="BJ39" s="487"/>
      <c r="BK39" s="487"/>
      <c r="BL39" s="487"/>
      <c r="BM39" s="487"/>
      <c r="BN39" s="488"/>
      <c r="BO39" s="486"/>
      <c r="BP39" s="487"/>
      <c r="BQ39" s="487"/>
      <c r="BR39" s="487"/>
      <c r="BS39" s="487"/>
      <c r="BT39" s="488"/>
      <c r="BU39" s="495"/>
      <c r="BV39" s="496"/>
      <c r="BW39" s="496"/>
      <c r="BX39" s="496"/>
      <c r="BY39" s="496"/>
      <c r="BZ39" s="497"/>
      <c r="CA39" s="504"/>
      <c r="CB39" s="505"/>
      <c r="CC39" s="505"/>
      <c r="CD39" s="505"/>
      <c r="CE39" s="505"/>
      <c r="CF39" s="506"/>
      <c r="CG39" s="433"/>
      <c r="CH39" s="434"/>
    </row>
    <row r="40" spans="3:86" ht="14.25" customHeight="1" thickTop="1">
      <c r="C40" s="435" t="s">
        <v>3</v>
      </c>
      <c r="D40" s="436"/>
      <c r="E40" s="439" t="s">
        <v>12</v>
      </c>
      <c r="F40" s="439"/>
      <c r="G40" s="439"/>
      <c r="H40" s="439"/>
      <c r="I40" s="439"/>
      <c r="J40" s="439"/>
      <c r="K40" s="439" t="s">
        <v>23</v>
      </c>
      <c r="L40" s="439"/>
      <c r="M40" s="439"/>
      <c r="N40" s="439"/>
      <c r="O40" s="439"/>
      <c r="P40" s="439"/>
      <c r="Q40" s="440"/>
      <c r="R40" s="440"/>
      <c r="S40" s="440"/>
      <c r="T40" s="440"/>
      <c r="U40" s="440"/>
      <c r="V40" s="440"/>
      <c r="W40" s="440"/>
      <c r="X40" s="440"/>
      <c r="Y40" s="440"/>
      <c r="Z40" s="442">
        <f>IF(Q40="","",(1-Q40)*100)</f>
      </c>
      <c r="AA40" s="443"/>
      <c r="AB40" s="443"/>
      <c r="AC40" s="443"/>
      <c r="AD40" s="443"/>
      <c r="AE40" s="443"/>
      <c r="AF40" s="443"/>
      <c r="AG40" s="443"/>
      <c r="AH40" s="444"/>
      <c r="AI40" s="405">
        <f>IF(Z40="","",IF(Z40&lt;40,"NG","OK"))</f>
      </c>
      <c r="AJ40" s="405"/>
      <c r="AK40" s="406"/>
      <c r="AN40" s="451"/>
      <c r="AO40" s="452"/>
      <c r="AP40" s="452"/>
      <c r="AQ40" s="452"/>
      <c r="AR40" s="452"/>
      <c r="AS40" s="452"/>
      <c r="AT40" s="452"/>
      <c r="AU40" s="452"/>
      <c r="AV40" s="452"/>
      <c r="AW40" s="452"/>
      <c r="AX40" s="452"/>
      <c r="AY40" s="453"/>
      <c r="AZ40" s="457"/>
      <c r="BA40" s="458"/>
      <c r="BB40" s="458"/>
      <c r="BC40" s="458"/>
      <c r="BD40" s="459"/>
      <c r="BE40" s="409"/>
      <c r="BF40" s="410"/>
      <c r="BG40" s="410"/>
      <c r="BH40" s="411"/>
      <c r="BI40" s="409"/>
      <c r="BJ40" s="410"/>
      <c r="BK40" s="410"/>
      <c r="BL40" s="410"/>
      <c r="BM40" s="410"/>
      <c r="BN40" s="411"/>
      <c r="BO40" s="399">
        <f>IF(OR(BE40="",BI40=""),"",BE40-BI40)</f>
      </c>
      <c r="BP40" s="400"/>
      <c r="BQ40" s="400"/>
      <c r="BR40" s="400"/>
      <c r="BS40" s="400"/>
      <c r="BT40" s="401"/>
      <c r="BU40" s="409"/>
      <c r="BV40" s="410"/>
      <c r="BW40" s="410"/>
      <c r="BX40" s="410"/>
      <c r="BY40" s="410"/>
      <c r="BZ40" s="411"/>
      <c r="CA40" s="415">
        <f>IF(AZ40="","",IF(AZ40="標準入力法",IF(BO40="","",ROUNDDOWN(BO40/BE40*100,0)),IF(BU40="","",ROUNDDOWN((1-BU40)*100,0))))</f>
      </c>
      <c r="CB40" s="416"/>
      <c r="CC40" s="416"/>
      <c r="CD40" s="416"/>
      <c r="CE40" s="416"/>
      <c r="CF40" s="417"/>
      <c r="CG40" s="424">
        <f>IF(CA40="","",IF(CA40&gt;=20,"OK","NG"))</f>
      </c>
      <c r="CH40" s="425"/>
    </row>
    <row r="41" spans="3:86" ht="15">
      <c r="C41" s="437"/>
      <c r="D41" s="438"/>
      <c r="E41" s="309"/>
      <c r="F41" s="309"/>
      <c r="G41" s="309"/>
      <c r="H41" s="309"/>
      <c r="I41" s="309"/>
      <c r="J41" s="309"/>
      <c r="K41" s="309"/>
      <c r="L41" s="309"/>
      <c r="M41" s="309"/>
      <c r="N41" s="309"/>
      <c r="O41" s="309"/>
      <c r="P41" s="309"/>
      <c r="Q41" s="441"/>
      <c r="R41" s="441"/>
      <c r="S41" s="441"/>
      <c r="T41" s="441"/>
      <c r="U41" s="441"/>
      <c r="V41" s="441"/>
      <c r="W41" s="441"/>
      <c r="X41" s="441"/>
      <c r="Y41" s="441"/>
      <c r="Z41" s="445"/>
      <c r="AA41" s="446"/>
      <c r="AB41" s="446"/>
      <c r="AC41" s="446"/>
      <c r="AD41" s="446"/>
      <c r="AE41" s="446"/>
      <c r="AF41" s="446"/>
      <c r="AG41" s="446"/>
      <c r="AH41" s="447"/>
      <c r="AI41" s="407"/>
      <c r="AJ41" s="407"/>
      <c r="AK41" s="408"/>
      <c r="AN41" s="451"/>
      <c r="AO41" s="452"/>
      <c r="AP41" s="452"/>
      <c r="AQ41" s="452"/>
      <c r="AR41" s="452"/>
      <c r="AS41" s="452"/>
      <c r="AT41" s="452"/>
      <c r="AU41" s="452"/>
      <c r="AV41" s="452"/>
      <c r="AW41" s="452"/>
      <c r="AX41" s="452"/>
      <c r="AY41" s="453"/>
      <c r="AZ41" s="460"/>
      <c r="BA41" s="290"/>
      <c r="BB41" s="290"/>
      <c r="BC41" s="290"/>
      <c r="BD41" s="291"/>
      <c r="BE41" s="292"/>
      <c r="BF41" s="293"/>
      <c r="BG41" s="293"/>
      <c r="BH41" s="294"/>
      <c r="BI41" s="292"/>
      <c r="BJ41" s="293"/>
      <c r="BK41" s="293"/>
      <c r="BL41" s="293"/>
      <c r="BM41" s="293"/>
      <c r="BN41" s="294"/>
      <c r="BO41" s="300"/>
      <c r="BP41" s="301"/>
      <c r="BQ41" s="301"/>
      <c r="BR41" s="301"/>
      <c r="BS41" s="301"/>
      <c r="BT41" s="302"/>
      <c r="BU41" s="292"/>
      <c r="BV41" s="293"/>
      <c r="BW41" s="293"/>
      <c r="BX41" s="293"/>
      <c r="BY41" s="293"/>
      <c r="BZ41" s="294"/>
      <c r="CA41" s="418"/>
      <c r="CB41" s="419"/>
      <c r="CC41" s="419"/>
      <c r="CD41" s="419"/>
      <c r="CE41" s="419"/>
      <c r="CF41" s="420"/>
      <c r="CG41" s="279"/>
      <c r="CH41" s="280"/>
    </row>
    <row r="42" spans="3:86" ht="15.75" thickBot="1">
      <c r="C42" s="343" t="s">
        <v>3</v>
      </c>
      <c r="D42" s="344"/>
      <c r="E42" s="255" t="s">
        <v>13</v>
      </c>
      <c r="F42" s="255"/>
      <c r="G42" s="255"/>
      <c r="H42" s="255"/>
      <c r="I42" s="255"/>
      <c r="J42" s="255"/>
      <c r="K42" s="428" t="s">
        <v>24</v>
      </c>
      <c r="L42" s="428"/>
      <c r="M42" s="428"/>
      <c r="N42" s="428"/>
      <c r="O42" s="428"/>
      <c r="P42" s="428"/>
      <c r="Q42" s="266"/>
      <c r="R42" s="267"/>
      <c r="S42" s="267"/>
      <c r="T42" s="267"/>
      <c r="U42" s="267"/>
      <c r="V42" s="267"/>
      <c r="W42" s="267"/>
      <c r="X42" s="267"/>
      <c r="Y42" s="268"/>
      <c r="Z42" s="523">
        <f>IF(Q42="","",(1-Q42)*100)</f>
      </c>
      <c r="AA42" s="524"/>
      <c r="AB42" s="524"/>
      <c r="AC42" s="524"/>
      <c r="AD42" s="524"/>
      <c r="AE42" s="524"/>
      <c r="AF42" s="524"/>
      <c r="AG42" s="524"/>
      <c r="AH42" s="525"/>
      <c r="AI42" s="246">
        <f>IF(Z42="","",IF(Z42&lt;40,"NG","OK"))</f>
      </c>
      <c r="AJ42" s="364"/>
      <c r="AK42" s="247"/>
      <c r="AN42" s="454"/>
      <c r="AO42" s="455"/>
      <c r="AP42" s="455"/>
      <c r="AQ42" s="455"/>
      <c r="AR42" s="455"/>
      <c r="AS42" s="455"/>
      <c r="AT42" s="455"/>
      <c r="AU42" s="455"/>
      <c r="AV42" s="455"/>
      <c r="AW42" s="455"/>
      <c r="AX42" s="455"/>
      <c r="AY42" s="456"/>
      <c r="AZ42" s="461"/>
      <c r="BA42" s="462"/>
      <c r="BB42" s="462"/>
      <c r="BC42" s="462"/>
      <c r="BD42" s="463"/>
      <c r="BE42" s="412"/>
      <c r="BF42" s="413"/>
      <c r="BG42" s="413"/>
      <c r="BH42" s="414"/>
      <c r="BI42" s="412"/>
      <c r="BJ42" s="413"/>
      <c r="BK42" s="413"/>
      <c r="BL42" s="413"/>
      <c r="BM42" s="413"/>
      <c r="BN42" s="414"/>
      <c r="BO42" s="402"/>
      <c r="BP42" s="403"/>
      <c r="BQ42" s="403"/>
      <c r="BR42" s="403"/>
      <c r="BS42" s="403"/>
      <c r="BT42" s="404"/>
      <c r="BU42" s="412"/>
      <c r="BV42" s="413"/>
      <c r="BW42" s="413"/>
      <c r="BX42" s="413"/>
      <c r="BY42" s="413"/>
      <c r="BZ42" s="414"/>
      <c r="CA42" s="421"/>
      <c r="CB42" s="422"/>
      <c r="CC42" s="422"/>
      <c r="CD42" s="422"/>
      <c r="CE42" s="422"/>
      <c r="CF42" s="423"/>
      <c r="CG42" s="426"/>
      <c r="CH42" s="427"/>
    </row>
    <row r="43" spans="3:89" ht="15">
      <c r="C43" s="345"/>
      <c r="D43" s="346"/>
      <c r="E43" s="287"/>
      <c r="F43" s="287"/>
      <c r="G43" s="287"/>
      <c r="H43" s="287"/>
      <c r="I43" s="287"/>
      <c r="J43" s="287"/>
      <c r="K43" s="307" t="s">
        <v>25</v>
      </c>
      <c r="L43" s="307"/>
      <c r="M43" s="307"/>
      <c r="N43" s="307"/>
      <c r="O43" s="307"/>
      <c r="P43" s="307"/>
      <c r="Q43" s="292"/>
      <c r="R43" s="293"/>
      <c r="S43" s="293"/>
      <c r="T43" s="293"/>
      <c r="U43" s="293"/>
      <c r="V43" s="293"/>
      <c r="W43" s="293"/>
      <c r="X43" s="293"/>
      <c r="Y43" s="294"/>
      <c r="Z43" s="526"/>
      <c r="AA43" s="527"/>
      <c r="AB43" s="527"/>
      <c r="AC43" s="527"/>
      <c r="AD43" s="527"/>
      <c r="AE43" s="527"/>
      <c r="AF43" s="527"/>
      <c r="AG43" s="527"/>
      <c r="AH43" s="528"/>
      <c r="AI43" s="279"/>
      <c r="AJ43" s="366"/>
      <c r="AK43" s="280"/>
      <c r="AN43" s="11"/>
      <c r="AQ43" s="11"/>
      <c r="CK43" t="s">
        <v>134</v>
      </c>
    </row>
    <row r="44" spans="3:89" ht="15">
      <c r="C44" s="345"/>
      <c r="D44" s="346"/>
      <c r="E44" s="287"/>
      <c r="F44" s="287"/>
      <c r="G44" s="287"/>
      <c r="H44" s="287"/>
      <c r="I44" s="287"/>
      <c r="J44" s="287"/>
      <c r="K44" s="398" t="s">
        <v>26</v>
      </c>
      <c r="L44" s="398"/>
      <c r="M44" s="398"/>
      <c r="N44" s="398"/>
      <c r="O44" s="398"/>
      <c r="P44" s="398"/>
      <c r="Q44" s="292"/>
      <c r="R44" s="293"/>
      <c r="S44" s="293"/>
      <c r="T44" s="293"/>
      <c r="U44" s="293"/>
      <c r="V44" s="293"/>
      <c r="W44" s="293"/>
      <c r="X44" s="293"/>
      <c r="Y44" s="294"/>
      <c r="Z44" s="526"/>
      <c r="AA44" s="527"/>
      <c r="AB44" s="527"/>
      <c r="AC44" s="527"/>
      <c r="AD44" s="527"/>
      <c r="AE44" s="527"/>
      <c r="AF44" s="527"/>
      <c r="AG44" s="527"/>
      <c r="AH44" s="528"/>
      <c r="AI44" s="279"/>
      <c r="AJ44" s="366"/>
      <c r="AK44" s="280"/>
      <c r="AN44" s="12" t="s">
        <v>57</v>
      </c>
      <c r="CK44" t="s">
        <v>143</v>
      </c>
    </row>
    <row r="45" spans="3:43" ht="15">
      <c r="C45" s="347"/>
      <c r="D45" s="348"/>
      <c r="E45" s="258"/>
      <c r="F45" s="258"/>
      <c r="G45" s="258"/>
      <c r="H45" s="258"/>
      <c r="I45" s="258"/>
      <c r="J45" s="258"/>
      <c r="K45" s="395" t="s">
        <v>177</v>
      </c>
      <c r="L45" s="396"/>
      <c r="M45" s="396"/>
      <c r="N45" s="396"/>
      <c r="O45" s="396"/>
      <c r="P45" s="397"/>
      <c r="Q45" s="269"/>
      <c r="R45" s="270"/>
      <c r="S45" s="270"/>
      <c r="T45" s="270"/>
      <c r="U45" s="270"/>
      <c r="V45" s="270"/>
      <c r="W45" s="270"/>
      <c r="X45" s="270"/>
      <c r="Y45" s="271"/>
      <c r="Z45" s="445"/>
      <c r="AA45" s="446"/>
      <c r="AB45" s="446"/>
      <c r="AC45" s="446"/>
      <c r="AD45" s="446"/>
      <c r="AE45" s="446"/>
      <c r="AF45" s="446"/>
      <c r="AG45" s="446"/>
      <c r="AH45" s="447"/>
      <c r="AI45" s="248"/>
      <c r="AJ45" s="365"/>
      <c r="AK45" s="249"/>
      <c r="AN45" s="16" t="s">
        <v>77</v>
      </c>
      <c r="AQ45" s="11"/>
    </row>
    <row r="46" spans="3:90" ht="15.75" thickBot="1">
      <c r="C46" s="343" t="s">
        <v>3</v>
      </c>
      <c r="D46" s="344"/>
      <c r="E46" s="254" t="s">
        <v>14</v>
      </c>
      <c r="F46" s="255"/>
      <c r="G46" s="255"/>
      <c r="H46" s="255"/>
      <c r="I46" s="255"/>
      <c r="J46" s="256"/>
      <c r="K46" s="254" t="s">
        <v>27</v>
      </c>
      <c r="L46" s="255"/>
      <c r="M46" s="255"/>
      <c r="N46" s="255"/>
      <c r="O46" s="255"/>
      <c r="P46" s="256"/>
      <c r="Q46" s="266"/>
      <c r="R46" s="267"/>
      <c r="S46" s="267"/>
      <c r="T46" s="267"/>
      <c r="U46" s="267"/>
      <c r="V46" s="267"/>
      <c r="W46" s="267"/>
      <c r="X46" s="267"/>
      <c r="Y46" s="268"/>
      <c r="Z46" s="523">
        <f>IF(Q46="","",(1-Q46)*100)</f>
      </c>
      <c r="AA46" s="524"/>
      <c r="AB46" s="524"/>
      <c r="AC46" s="524"/>
      <c r="AD46" s="524"/>
      <c r="AE46" s="524"/>
      <c r="AF46" s="524"/>
      <c r="AG46" s="524"/>
      <c r="AH46" s="525"/>
      <c r="AI46" s="246">
        <f>IF(Z46="","",IF(Z46&lt;40,"NG","OK"))</f>
      </c>
      <c r="AJ46" s="364"/>
      <c r="AK46" s="247"/>
      <c r="AN46" s="11"/>
      <c r="AQ46" s="11"/>
      <c r="CK46" t="s">
        <v>132</v>
      </c>
      <c r="CL46" s="80">
        <f>IF(COUNTBLANK(AI19:AI34)=16,"",IF(COUNTIF(AI19:AI34,"NG"),"不適合","適合"))</f>
      </c>
    </row>
    <row r="47" spans="3:90" ht="13.5" customHeight="1">
      <c r="C47" s="347"/>
      <c r="D47" s="348"/>
      <c r="E47" s="257"/>
      <c r="F47" s="258"/>
      <c r="G47" s="258"/>
      <c r="H47" s="258"/>
      <c r="I47" s="258"/>
      <c r="J47" s="259"/>
      <c r="K47" s="257"/>
      <c r="L47" s="258"/>
      <c r="M47" s="258"/>
      <c r="N47" s="258"/>
      <c r="O47" s="258"/>
      <c r="P47" s="259"/>
      <c r="Q47" s="269"/>
      <c r="R47" s="270"/>
      <c r="S47" s="270"/>
      <c r="T47" s="270"/>
      <c r="U47" s="270"/>
      <c r="V47" s="270"/>
      <c r="W47" s="270"/>
      <c r="X47" s="270"/>
      <c r="Y47" s="271"/>
      <c r="Z47" s="445"/>
      <c r="AA47" s="446"/>
      <c r="AB47" s="446"/>
      <c r="AC47" s="446"/>
      <c r="AD47" s="446"/>
      <c r="AE47" s="446"/>
      <c r="AF47" s="446"/>
      <c r="AG47" s="446"/>
      <c r="AH47" s="447"/>
      <c r="AI47" s="248"/>
      <c r="AJ47" s="365"/>
      <c r="AK47" s="249"/>
      <c r="AN47" s="11"/>
      <c r="AP47" s="367" t="s">
        <v>3</v>
      </c>
      <c r="AQ47" s="368"/>
      <c r="AR47" s="371" t="s">
        <v>152</v>
      </c>
      <c r="AS47" s="372"/>
      <c r="AT47" s="372"/>
      <c r="AU47" s="372"/>
      <c r="AV47" s="372"/>
      <c r="AW47" s="372"/>
      <c r="AX47" s="372"/>
      <c r="AY47" s="372"/>
      <c r="AZ47" s="372"/>
      <c r="BA47" s="372"/>
      <c r="BB47" s="372"/>
      <c r="BC47" s="372"/>
      <c r="BD47" s="372"/>
      <c r="BE47" s="372"/>
      <c r="BF47" s="372"/>
      <c r="BG47" s="372"/>
      <c r="BH47" s="372"/>
      <c r="BI47" s="373"/>
      <c r="BJ47" s="377" t="s">
        <v>139</v>
      </c>
      <c r="BK47" s="378"/>
      <c r="BL47" s="378"/>
      <c r="BM47" s="378"/>
      <c r="BN47" s="379"/>
      <c r="BO47" s="386">
        <f>IF(COUNTBLANK(CL46:CL49)=2,"",IF(COUNTIF(CL46:CL49,"不適合"),"不適合","適合"))</f>
      </c>
      <c r="BP47" s="387"/>
      <c r="BQ47" s="387"/>
      <c r="BR47" s="387"/>
      <c r="BS47" s="387"/>
      <c r="BT47" s="388"/>
      <c r="BU47" s="81"/>
      <c r="BV47" s="81"/>
      <c r="BW47" s="81"/>
      <c r="BX47" s="81"/>
      <c r="BY47" s="81"/>
      <c r="CK47" t="s">
        <v>133</v>
      </c>
      <c r="CL47" s="80">
        <f>IF(COUNTBLANK(AI40:AI58)=19,"",IF(COUNTIF(AI40:AI58,"NG"),"不適合","適合"))</f>
      </c>
    </row>
    <row r="48" spans="3:90" ht="13.5" customHeight="1">
      <c r="C48" s="343" t="s">
        <v>3</v>
      </c>
      <c r="D48" s="344"/>
      <c r="E48" s="254" t="s">
        <v>15</v>
      </c>
      <c r="F48" s="255"/>
      <c r="G48" s="255"/>
      <c r="H48" s="255"/>
      <c r="I48" s="255"/>
      <c r="J48" s="256"/>
      <c r="K48" s="359" t="s">
        <v>28</v>
      </c>
      <c r="L48" s="360"/>
      <c r="M48" s="360"/>
      <c r="N48" s="360"/>
      <c r="O48" s="360"/>
      <c r="P48" s="361"/>
      <c r="Q48" s="266"/>
      <c r="R48" s="267"/>
      <c r="S48" s="267"/>
      <c r="T48" s="267"/>
      <c r="U48" s="267"/>
      <c r="V48" s="267"/>
      <c r="W48" s="267"/>
      <c r="X48" s="267"/>
      <c r="Y48" s="268"/>
      <c r="Z48" s="523">
        <f>IF(Q48="","",(1-Q48)*100)</f>
      </c>
      <c r="AA48" s="524"/>
      <c r="AB48" s="524"/>
      <c r="AC48" s="524"/>
      <c r="AD48" s="524"/>
      <c r="AE48" s="524"/>
      <c r="AF48" s="524"/>
      <c r="AG48" s="524"/>
      <c r="AH48" s="525"/>
      <c r="AI48" s="246">
        <f>IF(Z48="","",IF(Z48&lt;30,"NG","OK"))</f>
      </c>
      <c r="AJ48" s="364"/>
      <c r="AK48" s="247"/>
      <c r="AN48" s="11"/>
      <c r="AP48" s="369"/>
      <c r="AQ48" s="370"/>
      <c r="AR48" s="374"/>
      <c r="AS48" s="375"/>
      <c r="AT48" s="375"/>
      <c r="AU48" s="375"/>
      <c r="AV48" s="375"/>
      <c r="AW48" s="375"/>
      <c r="AX48" s="375"/>
      <c r="AY48" s="375"/>
      <c r="AZ48" s="375"/>
      <c r="BA48" s="375"/>
      <c r="BB48" s="375"/>
      <c r="BC48" s="375"/>
      <c r="BD48" s="375"/>
      <c r="BE48" s="375"/>
      <c r="BF48" s="375"/>
      <c r="BG48" s="375"/>
      <c r="BH48" s="375"/>
      <c r="BI48" s="376"/>
      <c r="BJ48" s="380"/>
      <c r="BK48" s="381"/>
      <c r="BL48" s="381"/>
      <c r="BM48" s="381"/>
      <c r="BN48" s="382"/>
      <c r="BO48" s="389"/>
      <c r="BP48" s="390"/>
      <c r="BQ48" s="390"/>
      <c r="BR48" s="390"/>
      <c r="BS48" s="390"/>
      <c r="BT48" s="391"/>
      <c r="BU48" s="82"/>
      <c r="BV48" s="82"/>
      <c r="BW48" s="82"/>
      <c r="BX48" s="82"/>
      <c r="BY48" s="82"/>
      <c r="CK48" t="s">
        <v>137</v>
      </c>
      <c r="CL48" s="80" t="str">
        <f>IF(AP47="■","適合","不適合")</f>
        <v>不適合</v>
      </c>
    </row>
    <row r="49" spans="3:90" ht="13.5" customHeight="1">
      <c r="C49" s="347"/>
      <c r="D49" s="348"/>
      <c r="E49" s="257"/>
      <c r="F49" s="258"/>
      <c r="G49" s="258"/>
      <c r="H49" s="258"/>
      <c r="I49" s="258"/>
      <c r="J49" s="259"/>
      <c r="K49" s="281" t="s">
        <v>29</v>
      </c>
      <c r="L49" s="282"/>
      <c r="M49" s="282"/>
      <c r="N49" s="282"/>
      <c r="O49" s="282"/>
      <c r="P49" s="283"/>
      <c r="Q49" s="269"/>
      <c r="R49" s="270"/>
      <c r="S49" s="270"/>
      <c r="T49" s="270"/>
      <c r="U49" s="270"/>
      <c r="V49" s="270"/>
      <c r="W49" s="270"/>
      <c r="X49" s="270"/>
      <c r="Y49" s="271"/>
      <c r="Z49" s="445"/>
      <c r="AA49" s="446"/>
      <c r="AB49" s="446"/>
      <c r="AC49" s="446"/>
      <c r="AD49" s="446"/>
      <c r="AE49" s="446"/>
      <c r="AF49" s="446"/>
      <c r="AG49" s="446"/>
      <c r="AH49" s="447"/>
      <c r="AI49" s="248"/>
      <c r="AJ49" s="365"/>
      <c r="AK49" s="249"/>
      <c r="AP49" s="349" t="s">
        <v>3</v>
      </c>
      <c r="AQ49" s="350"/>
      <c r="AR49" s="353" t="s">
        <v>153</v>
      </c>
      <c r="AS49" s="354"/>
      <c r="AT49" s="354"/>
      <c r="AU49" s="354"/>
      <c r="AV49" s="354"/>
      <c r="AW49" s="354"/>
      <c r="AX49" s="354"/>
      <c r="AY49" s="354"/>
      <c r="AZ49" s="354"/>
      <c r="BA49" s="354"/>
      <c r="BB49" s="354"/>
      <c r="BC49" s="354"/>
      <c r="BD49" s="354"/>
      <c r="BE49" s="354"/>
      <c r="BF49" s="354"/>
      <c r="BG49" s="354"/>
      <c r="BH49" s="354"/>
      <c r="BI49" s="355"/>
      <c r="BJ49" s="380"/>
      <c r="BK49" s="381"/>
      <c r="BL49" s="381"/>
      <c r="BM49" s="381"/>
      <c r="BN49" s="382"/>
      <c r="BO49" s="389"/>
      <c r="BP49" s="390"/>
      <c r="BQ49" s="390"/>
      <c r="BR49" s="390"/>
      <c r="BS49" s="390"/>
      <c r="BT49" s="391"/>
      <c r="CK49" s="20" t="s">
        <v>138</v>
      </c>
      <c r="CL49" s="80" t="str">
        <f>IF(AP49="■","適合","不適合")</f>
        <v>不適合</v>
      </c>
    </row>
    <row r="50" spans="3:72" ht="14.25" customHeight="1" thickBot="1">
      <c r="C50" s="343" t="s">
        <v>3</v>
      </c>
      <c r="D50" s="344"/>
      <c r="E50" s="254" t="s">
        <v>16</v>
      </c>
      <c r="F50" s="255"/>
      <c r="G50" s="255"/>
      <c r="H50" s="255"/>
      <c r="I50" s="255"/>
      <c r="J50" s="256"/>
      <c r="K50" s="359" t="s">
        <v>30</v>
      </c>
      <c r="L50" s="360"/>
      <c r="M50" s="360"/>
      <c r="N50" s="360"/>
      <c r="O50" s="360"/>
      <c r="P50" s="361"/>
      <c r="Q50" s="266"/>
      <c r="R50" s="267"/>
      <c r="S50" s="267"/>
      <c r="T50" s="267"/>
      <c r="U50" s="267"/>
      <c r="V50" s="267"/>
      <c r="W50" s="267"/>
      <c r="X50" s="267"/>
      <c r="Y50" s="268"/>
      <c r="Z50" s="523">
        <f>IF(Q50="","",(1-Q50)*100)</f>
      </c>
      <c r="AA50" s="524"/>
      <c r="AB50" s="524"/>
      <c r="AC50" s="524"/>
      <c r="AD50" s="524"/>
      <c r="AE50" s="524"/>
      <c r="AF50" s="524"/>
      <c r="AG50" s="524"/>
      <c r="AH50" s="525"/>
      <c r="AI50" s="246">
        <f>IF(Z50="","",IF(Z50&lt;30,"NG","OK"))</f>
      </c>
      <c r="AJ50" s="364"/>
      <c r="AK50" s="247"/>
      <c r="AP50" s="351"/>
      <c r="AQ50" s="352"/>
      <c r="AR50" s="356"/>
      <c r="AS50" s="357"/>
      <c r="AT50" s="357"/>
      <c r="AU50" s="357"/>
      <c r="AV50" s="357"/>
      <c r="AW50" s="357"/>
      <c r="AX50" s="357"/>
      <c r="AY50" s="357"/>
      <c r="AZ50" s="357"/>
      <c r="BA50" s="357"/>
      <c r="BB50" s="357"/>
      <c r="BC50" s="357"/>
      <c r="BD50" s="357"/>
      <c r="BE50" s="357"/>
      <c r="BF50" s="357"/>
      <c r="BG50" s="357"/>
      <c r="BH50" s="357"/>
      <c r="BI50" s="358"/>
      <c r="BJ50" s="383"/>
      <c r="BK50" s="384"/>
      <c r="BL50" s="384"/>
      <c r="BM50" s="384"/>
      <c r="BN50" s="385"/>
      <c r="BO50" s="392"/>
      <c r="BP50" s="393"/>
      <c r="BQ50" s="393"/>
      <c r="BR50" s="393"/>
      <c r="BS50" s="393"/>
      <c r="BT50" s="394"/>
    </row>
    <row r="51" spans="3:43" ht="15">
      <c r="C51" s="345"/>
      <c r="D51" s="346"/>
      <c r="E51" s="286"/>
      <c r="F51" s="287"/>
      <c r="G51" s="287"/>
      <c r="H51" s="287"/>
      <c r="I51" s="287"/>
      <c r="J51" s="288"/>
      <c r="K51" s="362" t="s">
        <v>31</v>
      </c>
      <c r="L51" s="363"/>
      <c r="M51" s="363"/>
      <c r="N51" s="363"/>
      <c r="O51" s="363"/>
      <c r="P51" s="306"/>
      <c r="Q51" s="292"/>
      <c r="R51" s="293"/>
      <c r="S51" s="293"/>
      <c r="T51" s="293"/>
      <c r="U51" s="293"/>
      <c r="V51" s="293"/>
      <c r="W51" s="293"/>
      <c r="X51" s="293"/>
      <c r="Y51" s="294"/>
      <c r="Z51" s="526"/>
      <c r="AA51" s="527"/>
      <c r="AB51" s="527"/>
      <c r="AC51" s="527"/>
      <c r="AD51" s="527"/>
      <c r="AE51" s="527"/>
      <c r="AF51" s="527"/>
      <c r="AG51" s="527"/>
      <c r="AH51" s="528"/>
      <c r="AI51" s="279"/>
      <c r="AJ51" s="366"/>
      <c r="AK51" s="280"/>
      <c r="AQ51" s="11"/>
    </row>
    <row r="52" spans="3:41" ht="15">
      <c r="C52" s="347"/>
      <c r="D52" s="348"/>
      <c r="E52" s="257"/>
      <c r="F52" s="258"/>
      <c r="G52" s="258"/>
      <c r="H52" s="258"/>
      <c r="I52" s="258"/>
      <c r="J52" s="259"/>
      <c r="K52" s="281" t="s">
        <v>32</v>
      </c>
      <c r="L52" s="282"/>
      <c r="M52" s="282"/>
      <c r="N52" s="282"/>
      <c r="O52" s="282"/>
      <c r="P52" s="283"/>
      <c r="Q52" s="269"/>
      <c r="R52" s="270"/>
      <c r="S52" s="270"/>
      <c r="T52" s="270"/>
      <c r="U52" s="270"/>
      <c r="V52" s="270"/>
      <c r="W52" s="270"/>
      <c r="X52" s="270"/>
      <c r="Y52" s="271"/>
      <c r="Z52" s="445"/>
      <c r="AA52" s="446"/>
      <c r="AB52" s="446"/>
      <c r="AC52" s="446"/>
      <c r="AD52" s="446"/>
      <c r="AE52" s="446"/>
      <c r="AF52" s="446"/>
      <c r="AG52" s="446"/>
      <c r="AH52" s="447"/>
      <c r="AI52" s="248"/>
      <c r="AJ52" s="365"/>
      <c r="AK52" s="249"/>
      <c r="AN52" s="16" t="s">
        <v>76</v>
      </c>
      <c r="AO52" s="17"/>
    </row>
    <row r="53" spans="3:37" ht="15.75" thickBot="1">
      <c r="C53" s="343" t="s">
        <v>3</v>
      </c>
      <c r="D53" s="344"/>
      <c r="E53" s="254" t="s">
        <v>17</v>
      </c>
      <c r="F53" s="255"/>
      <c r="G53" s="255"/>
      <c r="H53" s="255"/>
      <c r="I53" s="255"/>
      <c r="J53" s="256"/>
      <c r="K53" s="359" t="s">
        <v>33</v>
      </c>
      <c r="L53" s="360"/>
      <c r="M53" s="360"/>
      <c r="N53" s="360"/>
      <c r="O53" s="360"/>
      <c r="P53" s="361"/>
      <c r="Q53" s="266"/>
      <c r="R53" s="267"/>
      <c r="S53" s="267"/>
      <c r="T53" s="267"/>
      <c r="U53" s="267"/>
      <c r="V53" s="267"/>
      <c r="W53" s="267"/>
      <c r="X53" s="267"/>
      <c r="Y53" s="268"/>
      <c r="Z53" s="523">
        <f>IF(Q53="","",(1-Q53)*100)</f>
      </c>
      <c r="AA53" s="524"/>
      <c r="AB53" s="524"/>
      <c r="AC53" s="524"/>
      <c r="AD53" s="524"/>
      <c r="AE53" s="524"/>
      <c r="AF53" s="524"/>
      <c r="AG53" s="524"/>
      <c r="AH53" s="525"/>
      <c r="AI53" s="246">
        <f>IF(Z53="","",IF(Z53&lt;30,"NG","OK"))</f>
      </c>
      <c r="AJ53" s="364"/>
      <c r="AK53" s="247"/>
    </row>
    <row r="54" spans="3:90" ht="17.25">
      <c r="C54" s="347"/>
      <c r="D54" s="348"/>
      <c r="E54" s="257"/>
      <c r="F54" s="258"/>
      <c r="G54" s="258"/>
      <c r="H54" s="258"/>
      <c r="I54" s="258"/>
      <c r="J54" s="259"/>
      <c r="K54" s="281" t="s">
        <v>34</v>
      </c>
      <c r="L54" s="282"/>
      <c r="M54" s="282"/>
      <c r="N54" s="282"/>
      <c r="O54" s="282"/>
      <c r="P54" s="283"/>
      <c r="Q54" s="269"/>
      <c r="R54" s="270"/>
      <c r="S54" s="270"/>
      <c r="T54" s="270"/>
      <c r="U54" s="270"/>
      <c r="V54" s="270"/>
      <c r="W54" s="270"/>
      <c r="X54" s="270"/>
      <c r="Y54" s="271"/>
      <c r="Z54" s="445"/>
      <c r="AA54" s="446"/>
      <c r="AB54" s="446"/>
      <c r="AC54" s="446"/>
      <c r="AD54" s="446"/>
      <c r="AE54" s="446"/>
      <c r="AF54" s="446"/>
      <c r="AG54" s="446"/>
      <c r="AH54" s="447"/>
      <c r="AI54" s="248"/>
      <c r="AJ54" s="365"/>
      <c r="AK54" s="249"/>
      <c r="AP54" s="325" t="s">
        <v>3</v>
      </c>
      <c r="AQ54" s="326"/>
      <c r="AR54" s="327" t="s">
        <v>156</v>
      </c>
      <c r="AS54" s="327"/>
      <c r="AT54" s="327"/>
      <c r="AU54" s="327"/>
      <c r="AV54" s="327"/>
      <c r="AW54" s="327"/>
      <c r="AX54" s="327"/>
      <c r="AY54" s="327"/>
      <c r="AZ54" s="327"/>
      <c r="BA54" s="327"/>
      <c r="BB54" s="327"/>
      <c r="BC54" s="327"/>
      <c r="BD54" s="327"/>
      <c r="BE54" s="327"/>
      <c r="BF54" s="327"/>
      <c r="BG54" s="327"/>
      <c r="BH54" s="327"/>
      <c r="BI54" s="328"/>
      <c r="BJ54" s="331" t="s">
        <v>139</v>
      </c>
      <c r="BK54" s="332"/>
      <c r="BL54" s="332"/>
      <c r="BM54" s="332"/>
      <c r="BN54" s="332"/>
      <c r="BO54" s="337">
        <f>IF(COUNTBLANK(CL54:CL57)=2,"",IF(COUNTIF(CL54:CL57,"不適合"),"不適合","適合"))</f>
      </c>
      <c r="BP54" s="337"/>
      <c r="BQ54" s="337"/>
      <c r="BR54" s="337"/>
      <c r="BS54" s="337"/>
      <c r="BT54" s="338"/>
      <c r="CK54" t="s">
        <v>140</v>
      </c>
      <c r="CL54" s="79">
        <f>IF(COUNTBLANK(CG17:CG35)=19,"",IF(COUNTIF(CG17:CG35,"NG"),"不適合","適合"))</f>
      </c>
    </row>
    <row r="55" spans="3:90" ht="17.25">
      <c r="C55" s="343" t="s">
        <v>3</v>
      </c>
      <c r="D55" s="344"/>
      <c r="E55" s="254" t="s">
        <v>20</v>
      </c>
      <c r="F55" s="255"/>
      <c r="G55" s="255"/>
      <c r="H55" s="255"/>
      <c r="I55" s="255"/>
      <c r="J55" s="256"/>
      <c r="K55" s="254" t="s">
        <v>35</v>
      </c>
      <c r="L55" s="255"/>
      <c r="M55" s="255"/>
      <c r="N55" s="255"/>
      <c r="O55" s="255"/>
      <c r="P55" s="256"/>
      <c r="Q55" s="266"/>
      <c r="R55" s="267"/>
      <c r="S55" s="267"/>
      <c r="T55" s="267"/>
      <c r="U55" s="267"/>
      <c r="V55" s="267"/>
      <c r="W55" s="267"/>
      <c r="X55" s="267"/>
      <c r="Y55" s="268"/>
      <c r="Z55" s="523">
        <f>IF(Q55="","",(1-Q55)*100)</f>
      </c>
      <c r="AA55" s="524"/>
      <c r="AB55" s="524"/>
      <c r="AC55" s="524"/>
      <c r="AD55" s="524"/>
      <c r="AE55" s="524"/>
      <c r="AF55" s="524"/>
      <c r="AG55" s="524"/>
      <c r="AH55" s="525"/>
      <c r="AI55" s="246">
        <f>IF(Z55="","",IF(Z55&lt;30,"NG","OK"))</f>
      </c>
      <c r="AJ55" s="364"/>
      <c r="AK55" s="247"/>
      <c r="AP55" s="317"/>
      <c r="AQ55" s="318"/>
      <c r="AR55" s="329"/>
      <c r="AS55" s="329"/>
      <c r="AT55" s="329"/>
      <c r="AU55" s="329"/>
      <c r="AV55" s="329"/>
      <c r="AW55" s="329"/>
      <c r="AX55" s="329"/>
      <c r="AY55" s="329"/>
      <c r="AZ55" s="329"/>
      <c r="BA55" s="329"/>
      <c r="BB55" s="329"/>
      <c r="BC55" s="329"/>
      <c r="BD55" s="329"/>
      <c r="BE55" s="329"/>
      <c r="BF55" s="329"/>
      <c r="BG55" s="329"/>
      <c r="BH55" s="329"/>
      <c r="BI55" s="330"/>
      <c r="BJ55" s="333"/>
      <c r="BK55" s="334"/>
      <c r="BL55" s="334"/>
      <c r="BM55" s="334"/>
      <c r="BN55" s="334"/>
      <c r="BO55" s="339"/>
      <c r="BP55" s="339"/>
      <c r="BQ55" s="339"/>
      <c r="BR55" s="339"/>
      <c r="BS55" s="339"/>
      <c r="BT55" s="340"/>
      <c r="CK55" t="s">
        <v>141</v>
      </c>
      <c r="CL55" s="79">
        <f>IF(CG40="","",IF(CG40="NG","不適合","適合"))</f>
      </c>
    </row>
    <row r="56" spans="3:90" ht="17.25">
      <c r="C56" s="347"/>
      <c r="D56" s="348"/>
      <c r="E56" s="257"/>
      <c r="F56" s="258"/>
      <c r="G56" s="258"/>
      <c r="H56" s="258"/>
      <c r="I56" s="258"/>
      <c r="J56" s="259"/>
      <c r="K56" s="257"/>
      <c r="L56" s="258"/>
      <c r="M56" s="258"/>
      <c r="N56" s="258"/>
      <c r="O56" s="258"/>
      <c r="P56" s="259"/>
      <c r="Q56" s="269"/>
      <c r="R56" s="270"/>
      <c r="S56" s="270"/>
      <c r="T56" s="270"/>
      <c r="U56" s="270"/>
      <c r="V56" s="270"/>
      <c r="W56" s="270"/>
      <c r="X56" s="270"/>
      <c r="Y56" s="271"/>
      <c r="Z56" s="445"/>
      <c r="AA56" s="446"/>
      <c r="AB56" s="446"/>
      <c r="AC56" s="446"/>
      <c r="AD56" s="446"/>
      <c r="AE56" s="446"/>
      <c r="AF56" s="446"/>
      <c r="AG56" s="446"/>
      <c r="AH56" s="447"/>
      <c r="AI56" s="248"/>
      <c r="AJ56" s="365"/>
      <c r="AK56" s="249"/>
      <c r="AP56" s="317" t="s">
        <v>3</v>
      </c>
      <c r="AQ56" s="318"/>
      <c r="AR56" s="321" t="s">
        <v>154</v>
      </c>
      <c r="AS56" s="321"/>
      <c r="AT56" s="321"/>
      <c r="AU56" s="321"/>
      <c r="AV56" s="321"/>
      <c r="AW56" s="321"/>
      <c r="AX56" s="321"/>
      <c r="AY56" s="321"/>
      <c r="AZ56" s="321"/>
      <c r="BA56" s="321"/>
      <c r="BB56" s="321"/>
      <c r="BC56" s="321"/>
      <c r="BD56" s="321"/>
      <c r="BE56" s="321"/>
      <c r="BF56" s="321"/>
      <c r="BG56" s="321"/>
      <c r="BH56" s="321"/>
      <c r="BI56" s="322"/>
      <c r="BJ56" s="333"/>
      <c r="BK56" s="334"/>
      <c r="BL56" s="334"/>
      <c r="BM56" s="334"/>
      <c r="BN56" s="334"/>
      <c r="BO56" s="339"/>
      <c r="BP56" s="339"/>
      <c r="BQ56" s="339"/>
      <c r="BR56" s="339"/>
      <c r="BS56" s="339"/>
      <c r="BT56" s="340"/>
      <c r="CK56" t="s">
        <v>137</v>
      </c>
      <c r="CL56" s="79" t="str">
        <f>IF(AP54="■","適合","不適合")</f>
        <v>不適合</v>
      </c>
    </row>
    <row r="57" spans="3:90" ht="18" thickBot="1">
      <c r="C57" s="343" t="s">
        <v>3</v>
      </c>
      <c r="D57" s="344"/>
      <c r="E57" s="254" t="s">
        <v>21</v>
      </c>
      <c r="F57" s="255"/>
      <c r="G57" s="255"/>
      <c r="H57" s="255"/>
      <c r="I57" s="255"/>
      <c r="J57" s="256"/>
      <c r="K57" s="254" t="s">
        <v>36</v>
      </c>
      <c r="L57" s="255"/>
      <c r="M57" s="255"/>
      <c r="N57" s="255"/>
      <c r="O57" s="255"/>
      <c r="P57" s="256"/>
      <c r="Q57" s="266"/>
      <c r="R57" s="267"/>
      <c r="S57" s="267"/>
      <c r="T57" s="267"/>
      <c r="U57" s="267"/>
      <c r="V57" s="267"/>
      <c r="W57" s="267"/>
      <c r="X57" s="267"/>
      <c r="Y57" s="268"/>
      <c r="Z57" s="523">
        <f>IF(Q57="","",(1-Q57)*100)</f>
      </c>
      <c r="AA57" s="524"/>
      <c r="AB57" s="524"/>
      <c r="AC57" s="524"/>
      <c r="AD57" s="524"/>
      <c r="AE57" s="524"/>
      <c r="AF57" s="524"/>
      <c r="AG57" s="524"/>
      <c r="AH57" s="525"/>
      <c r="AI57" s="246">
        <f>IF(Z57="","",IF(Z57&lt;30,"NG","OK"))</f>
      </c>
      <c r="AJ57" s="364"/>
      <c r="AK57" s="247"/>
      <c r="AN57" s="18"/>
      <c r="AO57" s="17"/>
      <c r="AP57" s="319"/>
      <c r="AQ57" s="320"/>
      <c r="AR57" s="323"/>
      <c r="AS57" s="323"/>
      <c r="AT57" s="323"/>
      <c r="AU57" s="323"/>
      <c r="AV57" s="323"/>
      <c r="AW57" s="323"/>
      <c r="AX57" s="323"/>
      <c r="AY57" s="323"/>
      <c r="AZ57" s="323"/>
      <c r="BA57" s="323"/>
      <c r="BB57" s="323"/>
      <c r="BC57" s="323"/>
      <c r="BD57" s="323"/>
      <c r="BE57" s="323"/>
      <c r="BF57" s="323"/>
      <c r="BG57" s="323"/>
      <c r="BH57" s="323"/>
      <c r="BI57" s="324"/>
      <c r="BJ57" s="335"/>
      <c r="BK57" s="336"/>
      <c r="BL57" s="336"/>
      <c r="BM57" s="336"/>
      <c r="BN57" s="336"/>
      <c r="BO57" s="341"/>
      <c r="BP57" s="341"/>
      <c r="BQ57" s="341"/>
      <c r="BR57" s="341"/>
      <c r="BS57" s="341"/>
      <c r="BT57" s="342"/>
      <c r="CK57" t="s">
        <v>142</v>
      </c>
      <c r="CL57" s="79" t="str">
        <f>IF(OR(AP56="■",BH9="『ZEB』",BH9="Nearly ZEB",BH9="ZEB Ready"),"適合","不適合")</f>
        <v>不適合</v>
      </c>
    </row>
    <row r="58" spans="3:43" ht="15.75" thickBot="1">
      <c r="C58" s="552"/>
      <c r="D58" s="553"/>
      <c r="E58" s="529"/>
      <c r="F58" s="530"/>
      <c r="G58" s="530"/>
      <c r="H58" s="530"/>
      <c r="I58" s="530"/>
      <c r="J58" s="531"/>
      <c r="K58" s="529"/>
      <c r="L58" s="530"/>
      <c r="M58" s="530"/>
      <c r="N58" s="530"/>
      <c r="O58" s="530"/>
      <c r="P58" s="531"/>
      <c r="Q58" s="412"/>
      <c r="R58" s="413"/>
      <c r="S58" s="413"/>
      <c r="T58" s="413"/>
      <c r="U58" s="413"/>
      <c r="V58" s="413"/>
      <c r="W58" s="413"/>
      <c r="X58" s="413"/>
      <c r="Y58" s="414"/>
      <c r="Z58" s="554"/>
      <c r="AA58" s="555"/>
      <c r="AB58" s="555"/>
      <c r="AC58" s="555"/>
      <c r="AD58" s="555"/>
      <c r="AE58" s="555"/>
      <c r="AF58" s="555"/>
      <c r="AG58" s="555"/>
      <c r="AH58" s="556"/>
      <c r="AI58" s="426"/>
      <c r="AJ58" s="557"/>
      <c r="AK58" s="427"/>
      <c r="AO58" s="17"/>
      <c r="AP58" t="s">
        <v>155</v>
      </c>
      <c r="AQ58" s="11"/>
    </row>
    <row r="59" spans="3:43" ht="15">
      <c r="C59" s="11"/>
      <c r="AP59" t="s">
        <v>157</v>
      </c>
      <c r="AQ59" s="11"/>
    </row>
    <row r="60" spans="3:4" ht="15">
      <c r="C60" s="17"/>
      <c r="D60" s="20"/>
    </row>
    <row r="61" spans="43:87" ht="13.5">
      <c r="AQ61" s="11"/>
      <c r="CA61" s="20"/>
      <c r="CI61" s="84" t="s">
        <v>180</v>
      </c>
    </row>
    <row r="62" ht="13.5" hidden="1">
      <c r="AQ62" s="10"/>
    </row>
    <row r="63" ht="13.5" hidden="1">
      <c r="AQ63" s="10"/>
    </row>
    <row r="64" spans="3:21" ht="13.5" hidden="1">
      <c r="C64" t="s">
        <v>72</v>
      </c>
      <c r="U64" t="s">
        <v>44</v>
      </c>
    </row>
    <row r="65" spans="3:75" ht="13.5" hidden="1">
      <c r="C65" t="s">
        <v>71</v>
      </c>
      <c r="U65" t="s">
        <v>125</v>
      </c>
      <c r="AZ65" s="309" t="s">
        <v>41</v>
      </c>
      <c r="BA65" s="309"/>
      <c r="BB65" s="309"/>
      <c r="BC65" s="309"/>
      <c r="BD65" s="309"/>
      <c r="BE65" s="309"/>
      <c r="BF65" s="309" t="s">
        <v>42</v>
      </c>
      <c r="BG65" s="309"/>
      <c r="BH65" s="309"/>
      <c r="BI65" s="309"/>
      <c r="BJ65" s="309"/>
      <c r="BK65" s="309"/>
      <c r="BL65" s="309" t="s">
        <v>43</v>
      </c>
      <c r="BM65" s="309"/>
      <c r="BN65" s="309"/>
      <c r="BO65" s="309"/>
      <c r="BP65" s="309"/>
      <c r="BQ65" s="309"/>
      <c r="BR65" s="309" t="s">
        <v>44</v>
      </c>
      <c r="BS65" s="309"/>
      <c r="BT65" s="309"/>
      <c r="BU65" s="309"/>
      <c r="BV65" s="309"/>
      <c r="BW65" s="309"/>
    </row>
    <row r="66" spans="3:75" ht="13.5" hidden="1">
      <c r="C66" t="s">
        <v>6</v>
      </c>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09"/>
    </row>
    <row r="67" spans="52:75" ht="13.5" hidden="1">
      <c r="AZ67" s="316" t="s">
        <v>51</v>
      </c>
      <c r="BA67" s="316"/>
      <c r="BB67" s="316"/>
      <c r="BC67" s="316" t="s">
        <v>52</v>
      </c>
      <c r="BD67" s="316"/>
      <c r="BE67" s="316"/>
      <c r="BF67" s="316" t="s">
        <v>51</v>
      </c>
      <c r="BG67" s="316"/>
      <c r="BH67" s="316"/>
      <c r="BI67" s="316" t="s">
        <v>52</v>
      </c>
      <c r="BJ67" s="316"/>
      <c r="BK67" s="316"/>
      <c r="BL67" s="316" t="s">
        <v>51</v>
      </c>
      <c r="BM67" s="316"/>
      <c r="BN67" s="316"/>
      <c r="BO67" s="316" t="s">
        <v>52</v>
      </c>
      <c r="BP67" s="316"/>
      <c r="BQ67" s="316"/>
      <c r="BR67" s="316" t="s">
        <v>51</v>
      </c>
      <c r="BS67" s="316"/>
      <c r="BT67" s="316"/>
      <c r="BU67" s="316" t="s">
        <v>52</v>
      </c>
      <c r="BV67" s="316"/>
      <c r="BW67" s="316"/>
    </row>
    <row r="68" spans="3:75" ht="13.5" hidden="1">
      <c r="C68" t="s">
        <v>5</v>
      </c>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row>
    <row r="69" spans="3:75" ht="13.5" hidden="1">
      <c r="C69" t="s">
        <v>8</v>
      </c>
      <c r="AU69" s="309" t="s">
        <v>12</v>
      </c>
      <c r="AV69" s="309"/>
      <c r="AW69" s="309"/>
      <c r="AX69" s="309"/>
      <c r="AY69" s="309"/>
      <c r="AZ69" s="310">
        <v>100</v>
      </c>
      <c r="BA69" s="311"/>
      <c r="BB69" s="312"/>
      <c r="BC69" s="310">
        <v>50</v>
      </c>
      <c r="BD69" s="311"/>
      <c r="BE69" s="312"/>
      <c r="BF69" s="310">
        <v>75</v>
      </c>
      <c r="BG69" s="311"/>
      <c r="BH69" s="312"/>
      <c r="BI69" s="310">
        <v>50</v>
      </c>
      <c r="BJ69" s="311"/>
      <c r="BK69" s="312"/>
      <c r="BL69" s="310" t="s">
        <v>53</v>
      </c>
      <c r="BM69" s="311"/>
      <c r="BN69" s="312"/>
      <c r="BO69" s="310">
        <v>50</v>
      </c>
      <c r="BP69" s="311"/>
      <c r="BQ69" s="312"/>
      <c r="BR69" s="254" t="s">
        <v>53</v>
      </c>
      <c r="BS69" s="255"/>
      <c r="BT69" s="256"/>
      <c r="BU69" s="254">
        <v>40</v>
      </c>
      <c r="BV69" s="255"/>
      <c r="BW69" s="256"/>
    </row>
    <row r="70" spans="47:75" ht="13.5" hidden="1">
      <c r="AU70" s="309"/>
      <c r="AV70" s="309"/>
      <c r="AW70" s="309"/>
      <c r="AX70" s="309"/>
      <c r="AY70" s="309"/>
      <c r="AZ70" s="313"/>
      <c r="BA70" s="314"/>
      <c r="BB70" s="315"/>
      <c r="BC70" s="313"/>
      <c r="BD70" s="314"/>
      <c r="BE70" s="315"/>
      <c r="BF70" s="313"/>
      <c r="BG70" s="314"/>
      <c r="BH70" s="315"/>
      <c r="BI70" s="313"/>
      <c r="BJ70" s="314"/>
      <c r="BK70" s="315"/>
      <c r="BL70" s="313"/>
      <c r="BM70" s="314"/>
      <c r="BN70" s="315"/>
      <c r="BO70" s="313"/>
      <c r="BP70" s="314"/>
      <c r="BQ70" s="315"/>
      <c r="BR70" s="257"/>
      <c r="BS70" s="258"/>
      <c r="BT70" s="259"/>
      <c r="BU70" s="257"/>
      <c r="BV70" s="258"/>
      <c r="BW70" s="259"/>
    </row>
    <row r="71" spans="47:75" ht="13.5" hidden="1">
      <c r="AU71" s="309" t="s">
        <v>13</v>
      </c>
      <c r="AV71" s="309"/>
      <c r="AW71" s="309"/>
      <c r="AX71" s="309"/>
      <c r="AY71" s="309"/>
      <c r="AZ71" s="310">
        <v>100</v>
      </c>
      <c r="BA71" s="311"/>
      <c r="BB71" s="312"/>
      <c r="BC71" s="310">
        <v>50</v>
      </c>
      <c r="BD71" s="311"/>
      <c r="BE71" s="312"/>
      <c r="BF71" s="310">
        <v>75</v>
      </c>
      <c r="BG71" s="311"/>
      <c r="BH71" s="312"/>
      <c r="BI71" s="310">
        <v>50</v>
      </c>
      <c r="BJ71" s="311"/>
      <c r="BK71" s="312"/>
      <c r="BL71" s="310" t="s">
        <v>53</v>
      </c>
      <c r="BM71" s="311"/>
      <c r="BN71" s="312"/>
      <c r="BO71" s="310">
        <v>50</v>
      </c>
      <c r="BP71" s="311"/>
      <c r="BQ71" s="312"/>
      <c r="BR71" s="254" t="s">
        <v>53</v>
      </c>
      <c r="BS71" s="255"/>
      <c r="BT71" s="256"/>
      <c r="BU71" s="254">
        <v>40</v>
      </c>
      <c r="BV71" s="255"/>
      <c r="BW71" s="256"/>
    </row>
    <row r="72" spans="3:75" ht="13.5" hidden="1">
      <c r="C72" t="s">
        <v>12</v>
      </c>
      <c r="AU72" s="309"/>
      <c r="AV72" s="309"/>
      <c r="AW72" s="309"/>
      <c r="AX72" s="309"/>
      <c r="AY72" s="309"/>
      <c r="AZ72" s="313"/>
      <c r="BA72" s="314"/>
      <c r="BB72" s="315"/>
      <c r="BC72" s="313"/>
      <c r="BD72" s="314"/>
      <c r="BE72" s="315"/>
      <c r="BF72" s="313"/>
      <c r="BG72" s="314"/>
      <c r="BH72" s="315"/>
      <c r="BI72" s="313"/>
      <c r="BJ72" s="314"/>
      <c r="BK72" s="315"/>
      <c r="BL72" s="313"/>
      <c r="BM72" s="314"/>
      <c r="BN72" s="315"/>
      <c r="BO72" s="313"/>
      <c r="BP72" s="314"/>
      <c r="BQ72" s="315"/>
      <c r="BR72" s="257"/>
      <c r="BS72" s="258"/>
      <c r="BT72" s="259"/>
      <c r="BU72" s="257"/>
      <c r="BV72" s="258"/>
      <c r="BW72" s="259"/>
    </row>
    <row r="73" spans="3:75" ht="13.5" hidden="1">
      <c r="C73" t="s">
        <v>13</v>
      </c>
      <c r="AU73" s="309" t="s">
        <v>14</v>
      </c>
      <c r="AV73" s="309"/>
      <c r="AW73" s="309"/>
      <c r="AX73" s="309"/>
      <c r="AY73" s="309"/>
      <c r="AZ73" s="310">
        <v>100</v>
      </c>
      <c r="BA73" s="311"/>
      <c r="BB73" s="312"/>
      <c r="BC73" s="310">
        <v>50</v>
      </c>
      <c r="BD73" s="311"/>
      <c r="BE73" s="312"/>
      <c r="BF73" s="310">
        <v>75</v>
      </c>
      <c r="BG73" s="311"/>
      <c r="BH73" s="312"/>
      <c r="BI73" s="310">
        <v>50</v>
      </c>
      <c r="BJ73" s="311"/>
      <c r="BK73" s="312"/>
      <c r="BL73" s="310" t="s">
        <v>53</v>
      </c>
      <c r="BM73" s="311"/>
      <c r="BN73" s="312"/>
      <c r="BO73" s="310">
        <v>50</v>
      </c>
      <c r="BP73" s="311"/>
      <c r="BQ73" s="312"/>
      <c r="BR73" s="254" t="s">
        <v>53</v>
      </c>
      <c r="BS73" s="255"/>
      <c r="BT73" s="256"/>
      <c r="BU73" s="254">
        <v>40</v>
      </c>
      <c r="BV73" s="255"/>
      <c r="BW73" s="256"/>
    </row>
    <row r="74" spans="3:75" ht="13.5" hidden="1">
      <c r="C74" t="s">
        <v>14</v>
      </c>
      <c r="AU74" s="309"/>
      <c r="AV74" s="309"/>
      <c r="AW74" s="309"/>
      <c r="AX74" s="309"/>
      <c r="AY74" s="309"/>
      <c r="AZ74" s="313"/>
      <c r="BA74" s="314"/>
      <c r="BB74" s="315"/>
      <c r="BC74" s="313"/>
      <c r="BD74" s="314"/>
      <c r="BE74" s="315"/>
      <c r="BF74" s="313"/>
      <c r="BG74" s="314"/>
      <c r="BH74" s="315"/>
      <c r="BI74" s="313"/>
      <c r="BJ74" s="314"/>
      <c r="BK74" s="315"/>
      <c r="BL74" s="313"/>
      <c r="BM74" s="314"/>
      <c r="BN74" s="315"/>
      <c r="BO74" s="313"/>
      <c r="BP74" s="314"/>
      <c r="BQ74" s="315"/>
      <c r="BR74" s="257"/>
      <c r="BS74" s="258"/>
      <c r="BT74" s="259"/>
      <c r="BU74" s="257"/>
      <c r="BV74" s="258"/>
      <c r="BW74" s="259"/>
    </row>
    <row r="75" spans="3:75" ht="13.5" hidden="1">
      <c r="C75" t="s">
        <v>15</v>
      </c>
      <c r="AU75" s="309" t="s">
        <v>15</v>
      </c>
      <c r="AV75" s="309"/>
      <c r="AW75" s="309"/>
      <c r="AX75" s="309"/>
      <c r="AY75" s="309"/>
      <c r="AZ75" s="310">
        <v>100</v>
      </c>
      <c r="BA75" s="311"/>
      <c r="BB75" s="312"/>
      <c r="BC75" s="310">
        <v>50</v>
      </c>
      <c r="BD75" s="311"/>
      <c r="BE75" s="312"/>
      <c r="BF75" s="310">
        <v>75</v>
      </c>
      <c r="BG75" s="311"/>
      <c r="BH75" s="312"/>
      <c r="BI75" s="310">
        <v>50</v>
      </c>
      <c r="BJ75" s="311"/>
      <c r="BK75" s="312"/>
      <c r="BL75" s="310" t="s">
        <v>53</v>
      </c>
      <c r="BM75" s="311"/>
      <c r="BN75" s="312"/>
      <c r="BO75" s="310">
        <v>50</v>
      </c>
      <c r="BP75" s="311"/>
      <c r="BQ75" s="312"/>
      <c r="BR75" s="254" t="s">
        <v>53</v>
      </c>
      <c r="BS75" s="255"/>
      <c r="BT75" s="256"/>
      <c r="BU75" s="254">
        <v>30</v>
      </c>
      <c r="BV75" s="255"/>
      <c r="BW75" s="256"/>
    </row>
    <row r="76" spans="3:75" ht="13.5" hidden="1">
      <c r="C76" t="s">
        <v>16</v>
      </c>
      <c r="AU76" s="309"/>
      <c r="AV76" s="309"/>
      <c r="AW76" s="309"/>
      <c r="AX76" s="309"/>
      <c r="AY76" s="309"/>
      <c r="AZ76" s="313"/>
      <c r="BA76" s="314"/>
      <c r="BB76" s="315"/>
      <c r="BC76" s="313"/>
      <c r="BD76" s="314"/>
      <c r="BE76" s="315"/>
      <c r="BF76" s="313"/>
      <c r="BG76" s="314"/>
      <c r="BH76" s="315"/>
      <c r="BI76" s="313"/>
      <c r="BJ76" s="314"/>
      <c r="BK76" s="315"/>
      <c r="BL76" s="313"/>
      <c r="BM76" s="314"/>
      <c r="BN76" s="315"/>
      <c r="BO76" s="313"/>
      <c r="BP76" s="314"/>
      <c r="BQ76" s="315"/>
      <c r="BR76" s="257"/>
      <c r="BS76" s="258"/>
      <c r="BT76" s="259"/>
      <c r="BU76" s="257"/>
      <c r="BV76" s="258"/>
      <c r="BW76" s="259"/>
    </row>
    <row r="77" spans="3:75" ht="13.5" hidden="1">
      <c r="C77" t="s">
        <v>17</v>
      </c>
      <c r="AU77" s="309" t="s">
        <v>16</v>
      </c>
      <c r="AV77" s="309"/>
      <c r="AW77" s="309"/>
      <c r="AX77" s="309"/>
      <c r="AY77" s="309"/>
      <c r="AZ77" s="310">
        <v>100</v>
      </c>
      <c r="BA77" s="311"/>
      <c r="BB77" s="312"/>
      <c r="BC77" s="310">
        <v>50</v>
      </c>
      <c r="BD77" s="311"/>
      <c r="BE77" s="312"/>
      <c r="BF77" s="310">
        <v>75</v>
      </c>
      <c r="BG77" s="311"/>
      <c r="BH77" s="312"/>
      <c r="BI77" s="310">
        <v>50</v>
      </c>
      <c r="BJ77" s="311"/>
      <c r="BK77" s="312"/>
      <c r="BL77" s="310" t="s">
        <v>53</v>
      </c>
      <c r="BM77" s="311"/>
      <c r="BN77" s="312"/>
      <c r="BO77" s="310">
        <v>50</v>
      </c>
      <c r="BP77" s="311"/>
      <c r="BQ77" s="312"/>
      <c r="BR77" s="254" t="s">
        <v>53</v>
      </c>
      <c r="BS77" s="255"/>
      <c r="BT77" s="256"/>
      <c r="BU77" s="254">
        <v>30</v>
      </c>
      <c r="BV77" s="255"/>
      <c r="BW77" s="256"/>
    </row>
    <row r="78" spans="3:75" ht="13.5" hidden="1">
      <c r="C78" t="s">
        <v>20</v>
      </c>
      <c r="AU78" s="309"/>
      <c r="AV78" s="309"/>
      <c r="AW78" s="309"/>
      <c r="AX78" s="309"/>
      <c r="AY78" s="309"/>
      <c r="AZ78" s="313"/>
      <c r="BA78" s="314"/>
      <c r="BB78" s="315"/>
      <c r="BC78" s="313"/>
      <c r="BD78" s="314"/>
      <c r="BE78" s="315"/>
      <c r="BF78" s="313"/>
      <c r="BG78" s="314"/>
      <c r="BH78" s="315"/>
      <c r="BI78" s="313"/>
      <c r="BJ78" s="314"/>
      <c r="BK78" s="315"/>
      <c r="BL78" s="313"/>
      <c r="BM78" s="314"/>
      <c r="BN78" s="315"/>
      <c r="BO78" s="313"/>
      <c r="BP78" s="314"/>
      <c r="BQ78" s="315"/>
      <c r="BR78" s="257"/>
      <c r="BS78" s="258"/>
      <c r="BT78" s="259"/>
      <c r="BU78" s="257"/>
      <c r="BV78" s="258"/>
      <c r="BW78" s="259"/>
    </row>
    <row r="79" spans="3:75" ht="13.5" hidden="1">
      <c r="C79" t="s">
        <v>19</v>
      </c>
      <c r="AU79" s="309" t="s">
        <v>17</v>
      </c>
      <c r="AV79" s="309"/>
      <c r="AW79" s="309"/>
      <c r="AX79" s="309"/>
      <c r="AY79" s="309"/>
      <c r="AZ79" s="310">
        <v>100</v>
      </c>
      <c r="BA79" s="311"/>
      <c r="BB79" s="312"/>
      <c r="BC79" s="310">
        <v>50</v>
      </c>
      <c r="BD79" s="311"/>
      <c r="BE79" s="312"/>
      <c r="BF79" s="310">
        <v>75</v>
      </c>
      <c r="BG79" s="311"/>
      <c r="BH79" s="312"/>
      <c r="BI79" s="310">
        <v>50</v>
      </c>
      <c r="BJ79" s="311"/>
      <c r="BK79" s="312"/>
      <c r="BL79" s="310" t="s">
        <v>53</v>
      </c>
      <c r="BM79" s="311"/>
      <c r="BN79" s="312"/>
      <c r="BO79" s="310">
        <v>50</v>
      </c>
      <c r="BP79" s="311"/>
      <c r="BQ79" s="312"/>
      <c r="BR79" s="254" t="s">
        <v>53</v>
      </c>
      <c r="BS79" s="255"/>
      <c r="BT79" s="256"/>
      <c r="BU79" s="254">
        <v>30</v>
      </c>
      <c r="BV79" s="255"/>
      <c r="BW79" s="256"/>
    </row>
    <row r="80" spans="47:75" ht="13.5" hidden="1">
      <c r="AU80" s="309"/>
      <c r="AV80" s="309"/>
      <c r="AW80" s="309"/>
      <c r="AX80" s="309"/>
      <c r="AY80" s="309"/>
      <c r="AZ80" s="313"/>
      <c r="BA80" s="314"/>
      <c r="BB80" s="315"/>
      <c r="BC80" s="313"/>
      <c r="BD80" s="314"/>
      <c r="BE80" s="315"/>
      <c r="BF80" s="313"/>
      <c r="BG80" s="314"/>
      <c r="BH80" s="315"/>
      <c r="BI80" s="313"/>
      <c r="BJ80" s="314"/>
      <c r="BK80" s="315"/>
      <c r="BL80" s="313"/>
      <c r="BM80" s="314"/>
      <c r="BN80" s="315"/>
      <c r="BO80" s="313"/>
      <c r="BP80" s="314"/>
      <c r="BQ80" s="315"/>
      <c r="BR80" s="257"/>
      <c r="BS80" s="258"/>
      <c r="BT80" s="259"/>
      <c r="BU80" s="257"/>
      <c r="BV80" s="258"/>
      <c r="BW80" s="259"/>
    </row>
    <row r="81" spans="47:75" ht="13.5" hidden="1">
      <c r="AU81" s="309" t="s">
        <v>20</v>
      </c>
      <c r="AV81" s="309"/>
      <c r="AW81" s="309"/>
      <c r="AX81" s="309"/>
      <c r="AY81" s="309"/>
      <c r="AZ81" s="310">
        <v>100</v>
      </c>
      <c r="BA81" s="311"/>
      <c r="BB81" s="312"/>
      <c r="BC81" s="310">
        <v>50</v>
      </c>
      <c r="BD81" s="311"/>
      <c r="BE81" s="312"/>
      <c r="BF81" s="310">
        <v>75</v>
      </c>
      <c r="BG81" s="311"/>
      <c r="BH81" s="312"/>
      <c r="BI81" s="310">
        <v>50</v>
      </c>
      <c r="BJ81" s="311"/>
      <c r="BK81" s="312"/>
      <c r="BL81" s="310" t="s">
        <v>53</v>
      </c>
      <c r="BM81" s="311"/>
      <c r="BN81" s="312"/>
      <c r="BO81" s="310">
        <v>50</v>
      </c>
      <c r="BP81" s="311"/>
      <c r="BQ81" s="312"/>
      <c r="BR81" s="254" t="s">
        <v>53</v>
      </c>
      <c r="BS81" s="255"/>
      <c r="BT81" s="256"/>
      <c r="BU81" s="254">
        <v>30</v>
      </c>
      <c r="BV81" s="255"/>
      <c r="BW81" s="256"/>
    </row>
    <row r="82" spans="3:75" ht="13.5" hidden="1">
      <c r="C82" t="s">
        <v>41</v>
      </c>
      <c r="AU82" s="309"/>
      <c r="AV82" s="309"/>
      <c r="AW82" s="309"/>
      <c r="AX82" s="309"/>
      <c r="AY82" s="309"/>
      <c r="AZ82" s="313"/>
      <c r="BA82" s="314"/>
      <c r="BB82" s="315"/>
      <c r="BC82" s="313"/>
      <c r="BD82" s="314"/>
      <c r="BE82" s="315"/>
      <c r="BF82" s="313"/>
      <c r="BG82" s="314"/>
      <c r="BH82" s="315"/>
      <c r="BI82" s="313"/>
      <c r="BJ82" s="314"/>
      <c r="BK82" s="315"/>
      <c r="BL82" s="313"/>
      <c r="BM82" s="314"/>
      <c r="BN82" s="315"/>
      <c r="BO82" s="313"/>
      <c r="BP82" s="314"/>
      <c r="BQ82" s="315"/>
      <c r="BR82" s="257"/>
      <c r="BS82" s="258"/>
      <c r="BT82" s="259"/>
      <c r="BU82" s="257"/>
      <c r="BV82" s="258"/>
      <c r="BW82" s="259"/>
    </row>
    <row r="83" spans="3:75" ht="13.5" hidden="1">
      <c r="C83" t="s">
        <v>42</v>
      </c>
      <c r="AU83" s="309" t="s">
        <v>21</v>
      </c>
      <c r="AV83" s="309"/>
      <c r="AW83" s="309"/>
      <c r="AX83" s="309"/>
      <c r="AY83" s="309"/>
      <c r="AZ83" s="310">
        <v>100</v>
      </c>
      <c r="BA83" s="311"/>
      <c r="BB83" s="312"/>
      <c r="BC83" s="310">
        <v>50</v>
      </c>
      <c r="BD83" s="311"/>
      <c r="BE83" s="312"/>
      <c r="BF83" s="310">
        <v>75</v>
      </c>
      <c r="BG83" s="311"/>
      <c r="BH83" s="312"/>
      <c r="BI83" s="310">
        <v>50</v>
      </c>
      <c r="BJ83" s="311"/>
      <c r="BK83" s="312"/>
      <c r="BL83" s="310" t="s">
        <v>53</v>
      </c>
      <c r="BM83" s="311"/>
      <c r="BN83" s="312"/>
      <c r="BO83" s="310">
        <v>50</v>
      </c>
      <c r="BP83" s="311"/>
      <c r="BQ83" s="312"/>
      <c r="BR83" s="254" t="s">
        <v>53</v>
      </c>
      <c r="BS83" s="255"/>
      <c r="BT83" s="256"/>
      <c r="BU83" s="254">
        <v>30</v>
      </c>
      <c r="BV83" s="255"/>
      <c r="BW83" s="256"/>
    </row>
    <row r="84" spans="3:75" ht="13.5" hidden="1">
      <c r="C84" t="s">
        <v>43</v>
      </c>
      <c r="AU84" s="309"/>
      <c r="AV84" s="309"/>
      <c r="AW84" s="309"/>
      <c r="AX84" s="309"/>
      <c r="AY84" s="309"/>
      <c r="AZ84" s="313"/>
      <c r="BA84" s="314"/>
      <c r="BB84" s="315"/>
      <c r="BC84" s="313"/>
      <c r="BD84" s="314"/>
      <c r="BE84" s="315"/>
      <c r="BF84" s="313"/>
      <c r="BG84" s="314"/>
      <c r="BH84" s="315"/>
      <c r="BI84" s="313"/>
      <c r="BJ84" s="314"/>
      <c r="BK84" s="315"/>
      <c r="BL84" s="313"/>
      <c r="BM84" s="314"/>
      <c r="BN84" s="315"/>
      <c r="BO84" s="313"/>
      <c r="BP84" s="314"/>
      <c r="BQ84" s="315"/>
      <c r="BR84" s="257"/>
      <c r="BS84" s="258"/>
      <c r="BT84" s="259"/>
      <c r="BU84" s="257"/>
      <c r="BV84" s="258"/>
      <c r="BW84" s="259"/>
    </row>
    <row r="85" ht="13.5" hidden="1">
      <c r="C85" t="s">
        <v>44</v>
      </c>
    </row>
    <row r="86" ht="13.5" hidden="1"/>
    <row r="87" ht="13.5">
      <c r="B87" t="s">
        <v>58</v>
      </c>
    </row>
    <row r="88" ht="13.5">
      <c r="B88" t="s">
        <v>59</v>
      </c>
    </row>
    <row r="89" ht="13.5">
      <c r="B89" t="s">
        <v>78</v>
      </c>
    </row>
    <row r="90" ht="13.5">
      <c r="B90" t="s">
        <v>60</v>
      </c>
    </row>
    <row r="91" ht="13.5">
      <c r="D91" t="s">
        <v>70</v>
      </c>
    </row>
    <row r="92" ht="13.5">
      <c r="B92" t="s">
        <v>62</v>
      </c>
    </row>
    <row r="93" ht="13.5">
      <c r="B93" t="s">
        <v>151</v>
      </c>
    </row>
    <row r="94" ht="13.5">
      <c r="B94" t="s">
        <v>61</v>
      </c>
    </row>
    <row r="95" ht="13.5">
      <c r="B95" t="s">
        <v>63</v>
      </c>
    </row>
    <row r="96" ht="13.5">
      <c r="B96" t="s">
        <v>64</v>
      </c>
    </row>
    <row r="97" ht="13.5">
      <c r="B97" t="s">
        <v>150</v>
      </c>
    </row>
    <row r="99" ht="13.5">
      <c r="B99" s="11" t="s">
        <v>55</v>
      </c>
    </row>
    <row r="100" spans="2:3" ht="13.5">
      <c r="B100" s="17" t="s">
        <v>56</v>
      </c>
      <c r="C100" s="20" t="s">
        <v>69</v>
      </c>
    </row>
    <row r="101" spans="2:3" ht="13.5">
      <c r="B101" s="18" t="s">
        <v>56</v>
      </c>
      <c r="C101" s="17" t="s">
        <v>73</v>
      </c>
    </row>
    <row r="102" spans="2:3" ht="13.5">
      <c r="B102" s="18" t="s">
        <v>56</v>
      </c>
      <c r="C102" s="17" t="s">
        <v>74</v>
      </c>
    </row>
    <row r="103" spans="2:3" ht="13.5">
      <c r="B103" s="18" t="s">
        <v>56</v>
      </c>
      <c r="C103" s="17" t="s">
        <v>75</v>
      </c>
    </row>
    <row r="104" spans="2:3" ht="13.5">
      <c r="B104" s="18" t="s">
        <v>56</v>
      </c>
      <c r="C104" s="17" t="s">
        <v>67</v>
      </c>
    </row>
    <row r="105" ht="13.5">
      <c r="C105" s="17" t="s">
        <v>68</v>
      </c>
    </row>
    <row r="106" spans="2:46" ht="45" customHeight="1">
      <c r="B106" s="85" t="s">
        <v>56</v>
      </c>
      <c r="C106" s="308" t="s">
        <v>145</v>
      </c>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row>
  </sheetData>
  <sheetProtection sheet="1" formatCells="0" formatColumns="0"/>
  <mergeCells count="393">
    <mergeCell ref="AC1:BE2"/>
    <mergeCell ref="C3:H4"/>
    <mergeCell ref="I3:AK4"/>
    <mergeCell ref="CM4:CT4"/>
    <mergeCell ref="C5:H6"/>
    <mergeCell ref="I5:S6"/>
    <mergeCell ref="T5:X6"/>
    <mergeCell ref="AN9:AS10"/>
    <mergeCell ref="AT9:AZ10"/>
    <mergeCell ref="BB9:BG10"/>
    <mergeCell ref="BH9:BM10"/>
    <mergeCell ref="BO9:BS10"/>
    <mergeCell ref="BT9:BY10"/>
    <mergeCell ref="BZ9:CG10"/>
    <mergeCell ref="C10:H11"/>
    <mergeCell ref="I10:S11"/>
    <mergeCell ref="T10:AB11"/>
    <mergeCell ref="C12:H13"/>
    <mergeCell ref="I12:S13"/>
    <mergeCell ref="T12:AB13"/>
    <mergeCell ref="AN13:AO16"/>
    <mergeCell ref="AP13:AT16"/>
    <mergeCell ref="AU13:AY16"/>
    <mergeCell ref="AN17:AO18"/>
    <mergeCell ref="BO13:BT15"/>
    <mergeCell ref="BU13:BZ15"/>
    <mergeCell ref="CA13:CF15"/>
    <mergeCell ref="BO16:BQ16"/>
    <mergeCell ref="BR16:BT16"/>
    <mergeCell ref="BU16:BW16"/>
    <mergeCell ref="BX16:BZ16"/>
    <mergeCell ref="BL16:BN16"/>
    <mergeCell ref="AZ13:BD16"/>
    <mergeCell ref="BI13:BN15"/>
    <mergeCell ref="BE17:BH18"/>
    <mergeCell ref="BI17:BK18"/>
    <mergeCell ref="BL17:BN18"/>
    <mergeCell ref="CG13:CH16"/>
    <mergeCell ref="BX17:BZ18"/>
    <mergeCell ref="CA17:CC18"/>
    <mergeCell ref="CA16:CC16"/>
    <mergeCell ref="CD16:CF16"/>
    <mergeCell ref="C16:D18"/>
    <mergeCell ref="E16:J18"/>
    <mergeCell ref="K16:P18"/>
    <mergeCell ref="Q16:V18"/>
    <mergeCell ref="W16:AB18"/>
    <mergeCell ref="BU17:BW18"/>
    <mergeCell ref="AC16:AH18"/>
    <mergeCell ref="AZ17:BD18"/>
    <mergeCell ref="BO17:BQ18"/>
    <mergeCell ref="BE13:BH16"/>
    <mergeCell ref="E19:J20"/>
    <mergeCell ref="K19:P20"/>
    <mergeCell ref="Q19:V20"/>
    <mergeCell ref="W19:AB20"/>
    <mergeCell ref="AC19:AH20"/>
    <mergeCell ref="BR17:BT18"/>
    <mergeCell ref="AI16:AK18"/>
    <mergeCell ref="BI16:BK16"/>
    <mergeCell ref="AP17:AT18"/>
    <mergeCell ref="AU17:AY18"/>
    <mergeCell ref="CD17:CF18"/>
    <mergeCell ref="CG17:CH18"/>
    <mergeCell ref="BX19:BZ22"/>
    <mergeCell ref="BU19:BW22"/>
    <mergeCell ref="CA19:CC22"/>
    <mergeCell ref="C19:D20"/>
    <mergeCell ref="C21:D22"/>
    <mergeCell ref="E21:J22"/>
    <mergeCell ref="K21:P22"/>
    <mergeCell ref="Q21:V22"/>
    <mergeCell ref="W21:AB22"/>
    <mergeCell ref="AC21:AH22"/>
    <mergeCell ref="K23:P24"/>
    <mergeCell ref="Q23:V24"/>
    <mergeCell ref="W23:AB24"/>
    <mergeCell ref="AC23:AH24"/>
    <mergeCell ref="AI23:AK24"/>
    <mergeCell ref="BR19:BT22"/>
    <mergeCell ref="AI19:AK20"/>
    <mergeCell ref="AU19:AY19"/>
    <mergeCell ref="AI21:AK22"/>
    <mergeCell ref="AU21:AY21"/>
    <mergeCell ref="BR23:BT24"/>
    <mergeCell ref="AN19:AO22"/>
    <mergeCell ref="AZ19:BD22"/>
    <mergeCell ref="BE19:BH22"/>
    <mergeCell ref="BU23:BW24"/>
    <mergeCell ref="BX23:BZ24"/>
    <mergeCell ref="C57:D58"/>
    <mergeCell ref="Q57:Y58"/>
    <mergeCell ref="Z57:AH58"/>
    <mergeCell ref="AI57:AK58"/>
    <mergeCell ref="AU25:AY25"/>
    <mergeCell ref="C23:D24"/>
    <mergeCell ref="E23:J24"/>
    <mergeCell ref="C25:D26"/>
    <mergeCell ref="E25:J26"/>
    <mergeCell ref="K25:P26"/>
    <mergeCell ref="Q25:V26"/>
    <mergeCell ref="W25:AB26"/>
    <mergeCell ref="AC25:AH26"/>
    <mergeCell ref="C55:D56"/>
    <mergeCell ref="E55:J56"/>
    <mergeCell ref="K55:P56"/>
    <mergeCell ref="Q55:Y56"/>
    <mergeCell ref="Z55:AH56"/>
    <mergeCell ref="C53:D54"/>
    <mergeCell ref="E53:J54"/>
    <mergeCell ref="K54:P54"/>
    <mergeCell ref="Q53:Y54"/>
    <mergeCell ref="Z53:AH54"/>
    <mergeCell ref="AI53:AK54"/>
    <mergeCell ref="K53:P53"/>
    <mergeCell ref="CA25:CC26"/>
    <mergeCell ref="AU26:AY26"/>
    <mergeCell ref="AU28:AY28"/>
    <mergeCell ref="AI25:AK26"/>
    <mergeCell ref="BR27:BT29"/>
    <mergeCell ref="AI55:AK56"/>
    <mergeCell ref="AC27:AH28"/>
    <mergeCell ref="AI27:AK28"/>
    <mergeCell ref="AU27:AY27"/>
    <mergeCell ref="BR25:BT26"/>
    <mergeCell ref="BU25:BW26"/>
    <mergeCell ref="BX25:BZ26"/>
    <mergeCell ref="E29:J30"/>
    <mergeCell ref="K29:P30"/>
    <mergeCell ref="Q29:V30"/>
    <mergeCell ref="W29:AB30"/>
    <mergeCell ref="AC29:AH30"/>
    <mergeCell ref="C27:D28"/>
    <mergeCell ref="E27:J28"/>
    <mergeCell ref="K27:P28"/>
    <mergeCell ref="Q27:V28"/>
    <mergeCell ref="W27:AB28"/>
    <mergeCell ref="BX27:BZ29"/>
    <mergeCell ref="C46:D47"/>
    <mergeCell ref="AI46:AK47"/>
    <mergeCell ref="C48:D49"/>
    <mergeCell ref="E48:J49"/>
    <mergeCell ref="K48:P48"/>
    <mergeCell ref="K49:P49"/>
    <mergeCell ref="Q48:Y49"/>
    <mergeCell ref="C31:D32"/>
    <mergeCell ref="C29:D30"/>
    <mergeCell ref="E31:J32"/>
    <mergeCell ref="K31:P32"/>
    <mergeCell ref="Q31:V32"/>
    <mergeCell ref="W31:AB32"/>
    <mergeCell ref="AC31:AH32"/>
    <mergeCell ref="K57:P58"/>
    <mergeCell ref="E57:J58"/>
    <mergeCell ref="E46:J47"/>
    <mergeCell ref="K46:P47"/>
    <mergeCell ref="Q46:Y47"/>
    <mergeCell ref="Z46:AH47"/>
    <mergeCell ref="Z48:AH49"/>
    <mergeCell ref="Q50:Y52"/>
    <mergeCell ref="Z50:AH52"/>
    <mergeCell ref="BX30:BZ31"/>
    <mergeCell ref="BX34:BZ35"/>
    <mergeCell ref="BR30:BT31"/>
    <mergeCell ref="BU30:BW31"/>
    <mergeCell ref="BI34:BK35"/>
    <mergeCell ref="BL34:BN35"/>
    <mergeCell ref="AI31:AK32"/>
    <mergeCell ref="CD34:CF35"/>
    <mergeCell ref="CG34:CH35"/>
    <mergeCell ref="AU30:AY30"/>
    <mergeCell ref="AI29:AK30"/>
    <mergeCell ref="BO34:BQ35"/>
    <mergeCell ref="BR34:BT35"/>
    <mergeCell ref="BU34:BW35"/>
    <mergeCell ref="BO30:BQ31"/>
    <mergeCell ref="BU27:BW29"/>
    <mergeCell ref="C33:D34"/>
    <mergeCell ref="E33:J34"/>
    <mergeCell ref="K33:P34"/>
    <mergeCell ref="Q33:V34"/>
    <mergeCell ref="W33:AB34"/>
    <mergeCell ref="AC33:AH34"/>
    <mergeCell ref="AI33:AK34"/>
    <mergeCell ref="CG32:CH33"/>
    <mergeCell ref="AN34:AO35"/>
    <mergeCell ref="E42:J45"/>
    <mergeCell ref="Q42:Y45"/>
    <mergeCell ref="Z42:AH45"/>
    <mergeCell ref="AI42:AK45"/>
    <mergeCell ref="AP34:AT35"/>
    <mergeCell ref="AU34:AY35"/>
    <mergeCell ref="AZ34:BD35"/>
    <mergeCell ref="BE34:BH35"/>
    <mergeCell ref="BO32:BQ33"/>
    <mergeCell ref="BR32:BT33"/>
    <mergeCell ref="BU32:BW33"/>
    <mergeCell ref="BX32:BZ33"/>
    <mergeCell ref="CA32:CC33"/>
    <mergeCell ref="CA34:CC35"/>
    <mergeCell ref="CD32:CF33"/>
    <mergeCell ref="BO37:BT39"/>
    <mergeCell ref="BU37:BZ39"/>
    <mergeCell ref="CA37:CF39"/>
    <mergeCell ref="C37:D39"/>
    <mergeCell ref="E37:J39"/>
    <mergeCell ref="K37:P39"/>
    <mergeCell ref="Q37:Y39"/>
    <mergeCell ref="Z37:AH39"/>
    <mergeCell ref="AI37:AK39"/>
    <mergeCell ref="AZ40:BD42"/>
    <mergeCell ref="BE40:BH42"/>
    <mergeCell ref="BI40:BN42"/>
    <mergeCell ref="AZ37:BD39"/>
    <mergeCell ref="BE37:BH39"/>
    <mergeCell ref="BI37:BN39"/>
    <mergeCell ref="BU40:BZ42"/>
    <mergeCell ref="CA40:CF42"/>
    <mergeCell ref="CG40:CH42"/>
    <mergeCell ref="K42:P42"/>
    <mergeCell ref="CG37:CH39"/>
    <mergeCell ref="C40:D41"/>
    <mergeCell ref="E40:J41"/>
    <mergeCell ref="K40:P41"/>
    <mergeCell ref="Q40:Y41"/>
    <mergeCell ref="Z40:AH41"/>
    <mergeCell ref="AR47:BI48"/>
    <mergeCell ref="BJ47:BN50"/>
    <mergeCell ref="BO47:BT50"/>
    <mergeCell ref="K45:P45"/>
    <mergeCell ref="C42:D45"/>
    <mergeCell ref="K43:P43"/>
    <mergeCell ref="K44:P44"/>
    <mergeCell ref="BO40:BT42"/>
    <mergeCell ref="AI40:AK41"/>
    <mergeCell ref="AN37:AY42"/>
    <mergeCell ref="C50:D52"/>
    <mergeCell ref="E50:J52"/>
    <mergeCell ref="AP49:AQ50"/>
    <mergeCell ref="AR49:BI50"/>
    <mergeCell ref="K50:P50"/>
    <mergeCell ref="K51:P51"/>
    <mergeCell ref="K52:P52"/>
    <mergeCell ref="AI48:AK49"/>
    <mergeCell ref="AI50:AK52"/>
    <mergeCell ref="AP47:AQ48"/>
    <mergeCell ref="AP56:AQ57"/>
    <mergeCell ref="AR56:BI57"/>
    <mergeCell ref="AZ65:BE66"/>
    <mergeCell ref="BF65:BK66"/>
    <mergeCell ref="BL65:BQ66"/>
    <mergeCell ref="AP54:AQ55"/>
    <mergeCell ref="AR54:BI55"/>
    <mergeCell ref="BJ54:BN57"/>
    <mergeCell ref="BO54:BT57"/>
    <mergeCell ref="BR65:BW66"/>
    <mergeCell ref="AZ67:BB68"/>
    <mergeCell ref="BC67:BE68"/>
    <mergeCell ref="BF67:BH68"/>
    <mergeCell ref="BI67:BK68"/>
    <mergeCell ref="BL67:BN68"/>
    <mergeCell ref="BO67:BQ68"/>
    <mergeCell ref="BR67:BT68"/>
    <mergeCell ref="BU67:BW68"/>
    <mergeCell ref="AU69:AY70"/>
    <mergeCell ref="AZ69:BB70"/>
    <mergeCell ref="BC69:BE70"/>
    <mergeCell ref="BF69:BH70"/>
    <mergeCell ref="BI69:BK70"/>
    <mergeCell ref="BL69:BN70"/>
    <mergeCell ref="BO69:BQ70"/>
    <mergeCell ref="BR69:BT70"/>
    <mergeCell ref="BU69:BW70"/>
    <mergeCell ref="AU71:AY72"/>
    <mergeCell ref="AZ71:BB72"/>
    <mergeCell ref="BC71:BE72"/>
    <mergeCell ref="BF71:BH72"/>
    <mergeCell ref="BI71:BK72"/>
    <mergeCell ref="BL71:BN72"/>
    <mergeCell ref="BO71:BQ72"/>
    <mergeCell ref="BR71:BT72"/>
    <mergeCell ref="BU71:BW72"/>
    <mergeCell ref="AU73:AY74"/>
    <mergeCell ref="AZ73:BB74"/>
    <mergeCell ref="BC73:BE74"/>
    <mergeCell ref="BF73:BH74"/>
    <mergeCell ref="BI73:BK74"/>
    <mergeCell ref="BL73:BN74"/>
    <mergeCell ref="BO73:BQ74"/>
    <mergeCell ref="BR73:BT74"/>
    <mergeCell ref="BU73:BW74"/>
    <mergeCell ref="AU75:AY76"/>
    <mergeCell ref="AZ75:BB76"/>
    <mergeCell ref="BC75:BE76"/>
    <mergeCell ref="BF75:BH76"/>
    <mergeCell ref="BI75:BK76"/>
    <mergeCell ref="BL75:BN76"/>
    <mergeCell ref="BO75:BQ76"/>
    <mergeCell ref="BR75:BT76"/>
    <mergeCell ref="BU75:BW76"/>
    <mergeCell ref="BO79:BQ80"/>
    <mergeCell ref="AU77:AY78"/>
    <mergeCell ref="AZ77:BB78"/>
    <mergeCell ref="BC77:BE78"/>
    <mergeCell ref="BF77:BH78"/>
    <mergeCell ref="BI77:BK78"/>
    <mergeCell ref="BL77:BN78"/>
    <mergeCell ref="BR81:BT82"/>
    <mergeCell ref="BO77:BQ78"/>
    <mergeCell ref="BR77:BT78"/>
    <mergeCell ref="BU77:BW78"/>
    <mergeCell ref="AU79:AY80"/>
    <mergeCell ref="AZ79:BB80"/>
    <mergeCell ref="BC79:BE80"/>
    <mergeCell ref="BF79:BH80"/>
    <mergeCell ref="BI79:BK80"/>
    <mergeCell ref="BL79:BN80"/>
    <mergeCell ref="BU83:BW84"/>
    <mergeCell ref="BR79:BT80"/>
    <mergeCell ref="BU79:BW80"/>
    <mergeCell ref="AU81:AY82"/>
    <mergeCell ref="AZ81:BB82"/>
    <mergeCell ref="BC81:BE82"/>
    <mergeCell ref="BF81:BH82"/>
    <mergeCell ref="BI81:BK82"/>
    <mergeCell ref="BL81:BN82"/>
    <mergeCell ref="BO81:BQ82"/>
    <mergeCell ref="C106:AT106"/>
    <mergeCell ref="BU81:BW82"/>
    <mergeCell ref="AU83:AY84"/>
    <mergeCell ref="AZ83:BB84"/>
    <mergeCell ref="BC83:BE84"/>
    <mergeCell ref="BF83:BH84"/>
    <mergeCell ref="BI83:BK84"/>
    <mergeCell ref="BL83:BN84"/>
    <mergeCell ref="BO83:BQ84"/>
    <mergeCell ref="BR83:BT84"/>
    <mergeCell ref="BI19:BK22"/>
    <mergeCell ref="BL19:BN22"/>
    <mergeCell ref="BO19:BQ22"/>
    <mergeCell ref="AU22:AY22"/>
    <mergeCell ref="AU20:AY20"/>
    <mergeCell ref="AP19:AT22"/>
    <mergeCell ref="CD19:CF22"/>
    <mergeCell ref="CG19:CH22"/>
    <mergeCell ref="AN23:AO24"/>
    <mergeCell ref="AP23:AT24"/>
    <mergeCell ref="AU23:AY24"/>
    <mergeCell ref="AZ23:BD24"/>
    <mergeCell ref="BE23:BH24"/>
    <mergeCell ref="BI23:BK24"/>
    <mergeCell ref="BL23:BN24"/>
    <mergeCell ref="BO23:BQ24"/>
    <mergeCell ref="CA23:CC24"/>
    <mergeCell ref="CD23:CF24"/>
    <mergeCell ref="CG23:CH24"/>
    <mergeCell ref="AN25:AO26"/>
    <mergeCell ref="AP25:AT26"/>
    <mergeCell ref="AZ25:BD26"/>
    <mergeCell ref="BE25:BH26"/>
    <mergeCell ref="BI25:BK26"/>
    <mergeCell ref="BL25:BN26"/>
    <mergeCell ref="BO25:BQ26"/>
    <mergeCell ref="CD25:CF26"/>
    <mergeCell ref="CG25:CH26"/>
    <mergeCell ref="AN27:AO29"/>
    <mergeCell ref="AP27:AT29"/>
    <mergeCell ref="AU29:AY29"/>
    <mergeCell ref="AZ27:BD29"/>
    <mergeCell ref="BE27:BH29"/>
    <mergeCell ref="BI27:BK29"/>
    <mergeCell ref="BL27:BN29"/>
    <mergeCell ref="BO27:BQ29"/>
    <mergeCell ref="CA27:CC29"/>
    <mergeCell ref="CD27:CF29"/>
    <mergeCell ref="CG27:CH29"/>
    <mergeCell ref="AN30:AO31"/>
    <mergeCell ref="AP30:AT31"/>
    <mergeCell ref="AU31:AY31"/>
    <mergeCell ref="AZ30:BD31"/>
    <mergeCell ref="BE30:BH31"/>
    <mergeCell ref="BI30:BK31"/>
    <mergeCell ref="BL30:BN31"/>
    <mergeCell ref="CA30:CC31"/>
    <mergeCell ref="CD30:CF31"/>
    <mergeCell ref="CG30:CH31"/>
    <mergeCell ref="AN32:AO33"/>
    <mergeCell ref="AP32:AT33"/>
    <mergeCell ref="AU32:AY33"/>
    <mergeCell ref="AZ32:BD33"/>
    <mergeCell ref="BE32:BH33"/>
    <mergeCell ref="BI32:BK33"/>
    <mergeCell ref="BL32:BN33"/>
  </mergeCells>
  <conditionalFormatting sqref="C12:AB13 C15:AK58">
    <cfRule type="expression" priority="108" dxfId="0" stopIfTrue="1">
      <formula>$I$10=""</formula>
    </cfRule>
  </conditionalFormatting>
  <conditionalFormatting sqref="C15:AK58">
    <cfRule type="expression" priority="12" dxfId="107" stopIfTrue="1">
      <formula>$I$12=""</formula>
    </cfRule>
    <cfRule type="expression" priority="54" dxfId="0" stopIfTrue="1">
      <formula>$I$5="建物用途"</formula>
    </cfRule>
  </conditionalFormatting>
  <conditionalFormatting sqref="C15:AK34">
    <cfRule type="expression" priority="106" dxfId="0" stopIfTrue="1">
      <formula>$I$12="モデル建物法"</formula>
    </cfRule>
  </conditionalFormatting>
  <conditionalFormatting sqref="E19:AK20">
    <cfRule type="expression" priority="105" dxfId="0" stopIfTrue="1">
      <formula>$C$19="□"</formula>
    </cfRule>
  </conditionalFormatting>
  <conditionalFormatting sqref="E21:AK22">
    <cfRule type="expression" priority="104" dxfId="0" stopIfTrue="1">
      <formula>$C$21="□"</formula>
    </cfRule>
  </conditionalFormatting>
  <conditionalFormatting sqref="E23:AK24">
    <cfRule type="expression" priority="103" dxfId="0" stopIfTrue="1">
      <formula>$C$23="□"</formula>
    </cfRule>
  </conditionalFormatting>
  <conditionalFormatting sqref="E25:AK26">
    <cfRule type="expression" priority="102" dxfId="0" stopIfTrue="1">
      <formula>$C$25="□"</formula>
    </cfRule>
  </conditionalFormatting>
  <conditionalFormatting sqref="E27:AK28">
    <cfRule type="expression" priority="101" dxfId="0" stopIfTrue="1">
      <formula>$C$27="□"</formula>
    </cfRule>
  </conditionalFormatting>
  <conditionalFormatting sqref="E29:AK30">
    <cfRule type="expression" priority="100" dxfId="0" stopIfTrue="1">
      <formula>$C$29="□"</formula>
    </cfRule>
  </conditionalFormatting>
  <conditionalFormatting sqref="E31:AK32">
    <cfRule type="expression" priority="99" dxfId="0" stopIfTrue="1">
      <formula>$C$31="□"</formula>
    </cfRule>
  </conditionalFormatting>
  <conditionalFormatting sqref="E33:AK34">
    <cfRule type="expression" priority="98" dxfId="0" stopIfTrue="1">
      <formula>$C$33="□"</formula>
    </cfRule>
  </conditionalFormatting>
  <conditionalFormatting sqref="E40:AK41">
    <cfRule type="expression" priority="97" dxfId="0" stopIfTrue="1">
      <formula>$C$40="□"</formula>
    </cfRule>
  </conditionalFormatting>
  <conditionalFormatting sqref="E42:AK45">
    <cfRule type="expression" priority="96" dxfId="0" stopIfTrue="1">
      <formula>$C$42="□"</formula>
    </cfRule>
  </conditionalFormatting>
  <conditionalFormatting sqref="E46 K46 Q46 Z46 AI46">
    <cfRule type="expression" priority="95" dxfId="0" stopIfTrue="1">
      <formula>$C$46="□"</formula>
    </cfRule>
  </conditionalFormatting>
  <conditionalFormatting sqref="E48 K48:K49 Q48 Z48 AI48">
    <cfRule type="expression" priority="94" dxfId="0" stopIfTrue="1">
      <formula>$C$48="□"</formula>
    </cfRule>
  </conditionalFormatting>
  <conditionalFormatting sqref="E50 K50:K52 Q50 Z50 AI50">
    <cfRule type="expression" priority="93" dxfId="0" stopIfTrue="1">
      <formula>$C$50="□"</formula>
    </cfRule>
  </conditionalFormatting>
  <conditionalFormatting sqref="E53 K53:K54 Q53 Z53 AI53">
    <cfRule type="expression" priority="92" dxfId="0" stopIfTrue="1">
      <formula>$C$53="□"</formula>
    </cfRule>
  </conditionalFormatting>
  <conditionalFormatting sqref="E55 K55 Q55 Z55 AI55">
    <cfRule type="expression" priority="91" dxfId="0" stopIfTrue="1">
      <formula>$C$55="□"</formula>
    </cfRule>
  </conditionalFormatting>
  <conditionalFormatting sqref="E57 K57 Q57 Z57 AI57">
    <cfRule type="expression" priority="90" dxfId="0" stopIfTrue="1">
      <formula>$C$57="□"</formula>
    </cfRule>
  </conditionalFormatting>
  <conditionalFormatting sqref="AP17:BQ18 BU17:CH18">
    <cfRule type="expression" priority="89" dxfId="0" stopIfTrue="1">
      <formula>$AN$17="□"</formula>
    </cfRule>
  </conditionalFormatting>
  <conditionalFormatting sqref="AP19:CH22">
    <cfRule type="expression" priority="88" dxfId="0" stopIfTrue="1">
      <formula>$AN$19="□"</formula>
    </cfRule>
  </conditionalFormatting>
  <conditionalFormatting sqref="AP23 AU23 AZ23 BE23 BI23 BL23 BO23 BU23 BX23 CA23 CD23 CG23">
    <cfRule type="expression" priority="87" dxfId="0" stopIfTrue="1">
      <formula>$AN$23="□"</formula>
    </cfRule>
  </conditionalFormatting>
  <conditionalFormatting sqref="AP25 AU25:AU26 AZ25 BE25 BI25 BL25 BO25 BU25 BX25 CA25 CD25 CG25">
    <cfRule type="expression" priority="86" dxfId="0" stopIfTrue="1">
      <formula>$AN$25="□"</formula>
    </cfRule>
  </conditionalFormatting>
  <conditionalFormatting sqref="AP27 AU27:AU29 AZ27 BE27 BI27 BL27 BO27 BU27 BX27 CA27 CD27 CG27">
    <cfRule type="expression" priority="85" dxfId="0" stopIfTrue="1">
      <formula>$AN$27="□"</formula>
    </cfRule>
  </conditionalFormatting>
  <conditionalFormatting sqref="AP30 AU30:AU31 AZ30 BE30 BI30 BL30 BO30 BU30 BX30 CA30 CD30 CG30">
    <cfRule type="expression" priority="84" dxfId="0" stopIfTrue="1">
      <formula>$AN$30="□"</formula>
    </cfRule>
  </conditionalFormatting>
  <conditionalFormatting sqref="AP32 AU32 AZ32 BE32 BI32 BL32 BO32 BU32 BX32 CA32 CD32 CG32">
    <cfRule type="expression" priority="83" dxfId="0" stopIfTrue="1">
      <formula>$AN$32="□"</formula>
    </cfRule>
  </conditionalFormatting>
  <conditionalFormatting sqref="AP34 AU34 AZ34 BE34 BI34 BL34 BO34 BU34 BX34 CA34 CD34 CG34">
    <cfRule type="expression" priority="82" dxfId="0" stopIfTrue="1">
      <formula>$AN$34="□"</formula>
    </cfRule>
  </conditionalFormatting>
  <conditionalFormatting sqref="BE17:BQ18 BU17:CH18">
    <cfRule type="expression" priority="81" dxfId="0" stopIfTrue="1">
      <formula>$AZ$17=""</formula>
    </cfRule>
  </conditionalFormatting>
  <conditionalFormatting sqref="BU17:BZ18">
    <cfRule type="expression" priority="80" dxfId="0" stopIfTrue="1">
      <formula>$AZ$17="標準入力法"</formula>
    </cfRule>
  </conditionalFormatting>
  <conditionalFormatting sqref="BE17:BQ18">
    <cfRule type="expression" priority="79" dxfId="0" stopIfTrue="1">
      <formula>$AZ$17="モデル建物法"</formula>
    </cfRule>
  </conditionalFormatting>
  <conditionalFormatting sqref="BE19 BI19 BL19 BO19 BU19 BX19 CA19 CD19 CG19">
    <cfRule type="expression" priority="78" dxfId="0" stopIfTrue="1">
      <formula>$AZ$19=""</formula>
    </cfRule>
  </conditionalFormatting>
  <conditionalFormatting sqref="BU19 BX19">
    <cfRule type="expression" priority="77" dxfId="0" stopIfTrue="1">
      <formula>$AZ$19="標準入力法"</formula>
    </cfRule>
  </conditionalFormatting>
  <conditionalFormatting sqref="BE19 BI19 BL19 BO19">
    <cfRule type="expression" priority="76" dxfId="0" stopIfTrue="1">
      <formula>$AZ$19="モデル建物法"</formula>
    </cfRule>
  </conditionalFormatting>
  <conditionalFormatting sqref="BE23 BI23 BL23 BO23 BU23 BX23 CA23 CD23 CG23">
    <cfRule type="expression" priority="75" dxfId="0" stopIfTrue="1">
      <formula>$AZ$23=""</formula>
    </cfRule>
  </conditionalFormatting>
  <conditionalFormatting sqref="BU23 BX23">
    <cfRule type="expression" priority="74" dxfId="0" stopIfTrue="1">
      <formula>$AZ$23="標準入力法"</formula>
    </cfRule>
  </conditionalFormatting>
  <conditionalFormatting sqref="BE23 BI23 BL23 BO23">
    <cfRule type="expression" priority="73" dxfId="0" stopIfTrue="1">
      <formula>$AZ$23="モデル建物法"</formula>
    </cfRule>
  </conditionalFormatting>
  <conditionalFormatting sqref="BE25 BI25 BL25 BO25 BU25 BX25 CA25 CD25 CG25">
    <cfRule type="expression" priority="72" dxfId="0" stopIfTrue="1">
      <formula>$AZ$25=""</formula>
    </cfRule>
  </conditionalFormatting>
  <conditionalFormatting sqref="BU25 BX25">
    <cfRule type="expression" priority="71" dxfId="0" stopIfTrue="1">
      <formula>$AZ$25="標準入力法"</formula>
    </cfRule>
  </conditionalFormatting>
  <conditionalFormatting sqref="BE25 BI25 BL25 BO25">
    <cfRule type="expression" priority="70" dxfId="0" stopIfTrue="1">
      <formula>$AZ$25="モデル建物法"</formula>
    </cfRule>
  </conditionalFormatting>
  <conditionalFormatting sqref="BE27 BI27 BL27 BO27 BU27 BX27 CA27 CD27 CG27">
    <cfRule type="expression" priority="69" dxfId="0" stopIfTrue="1">
      <formula>$AZ$27=""</formula>
    </cfRule>
  </conditionalFormatting>
  <conditionalFormatting sqref="BU27 BX27">
    <cfRule type="expression" priority="68" dxfId="0" stopIfTrue="1">
      <formula>$AZ$27="標準入力法"</formula>
    </cfRule>
  </conditionalFormatting>
  <conditionalFormatting sqref="BE27 BI27 BL27 BO27">
    <cfRule type="expression" priority="67" dxfId="0" stopIfTrue="1">
      <formula>$AZ$27="モデル建物法"</formula>
    </cfRule>
  </conditionalFormatting>
  <conditionalFormatting sqref="BE30 BI30 BL30 BO30 BU30 BX30 CA30 CD30 CG30">
    <cfRule type="expression" priority="66" dxfId="0" stopIfTrue="1">
      <formula>$AZ$30=""</formula>
    </cfRule>
  </conditionalFormatting>
  <conditionalFormatting sqref="BU30 BX30">
    <cfRule type="expression" priority="65" dxfId="0" stopIfTrue="1">
      <formula>$AZ$30="標準入力法"</formula>
    </cfRule>
  </conditionalFormatting>
  <conditionalFormatting sqref="BE30 BI30 BL30 BO30">
    <cfRule type="expression" priority="64" dxfId="0" stopIfTrue="1">
      <formula>$AZ$30="モデル建物法"</formula>
    </cfRule>
  </conditionalFormatting>
  <conditionalFormatting sqref="BE32 BI32 BL32 BO32 BU32 BX32 CA32 CD32 CG32">
    <cfRule type="expression" priority="63" dxfId="0" stopIfTrue="1">
      <formula>$AZ$32=""</formula>
    </cfRule>
  </conditionalFormatting>
  <conditionalFormatting sqref="BU32 BX32">
    <cfRule type="expression" priority="62" dxfId="0" stopIfTrue="1">
      <formula>$AZ$32="標準入力法"</formula>
    </cfRule>
  </conditionalFormatting>
  <conditionalFormatting sqref="BE32 BI32 BL32 BO32">
    <cfRule type="expression" priority="61" dxfId="0" stopIfTrue="1">
      <formula>$AZ$32="モデル建物法"</formula>
    </cfRule>
  </conditionalFormatting>
  <conditionalFormatting sqref="BE34 BI34 BL34 BO34 BU34 BX34 CA34 CD34 CG34">
    <cfRule type="expression" priority="60" dxfId="0" stopIfTrue="1">
      <formula>$AZ$34=""</formula>
    </cfRule>
  </conditionalFormatting>
  <conditionalFormatting sqref="BU34 BX34">
    <cfRule type="expression" priority="59" dxfId="0" stopIfTrue="1">
      <formula>$AZ$34="標準入力法"</formula>
    </cfRule>
  </conditionalFormatting>
  <conditionalFormatting sqref="BE34 BI34 BL34 BO34">
    <cfRule type="expression" priority="58" dxfId="0" stopIfTrue="1">
      <formula>$AZ$34="モデル建物法"</formula>
    </cfRule>
  </conditionalFormatting>
  <conditionalFormatting sqref="BE40:CH42">
    <cfRule type="expression" priority="57" dxfId="0" stopIfTrue="1">
      <formula>$AZ$40=""</formula>
    </cfRule>
  </conditionalFormatting>
  <conditionalFormatting sqref="BU40:BZ42">
    <cfRule type="expression" priority="56" dxfId="0" stopIfTrue="1">
      <formula>$AZ$40="標準入力法"</formula>
    </cfRule>
  </conditionalFormatting>
  <conditionalFormatting sqref="BE40:BT42">
    <cfRule type="expression" priority="55" dxfId="0" stopIfTrue="1">
      <formula>$AZ$40="モデル建物法"</formula>
    </cfRule>
  </conditionalFormatting>
  <conditionalFormatting sqref="AN36:CH36 AN37 AZ37:CH42">
    <cfRule type="expression" priority="52" dxfId="0" stopIfTrue="1">
      <formula>$I$5="複合建築物（非住宅部分全体）"</formula>
    </cfRule>
    <cfRule type="expression" priority="110" dxfId="0" stopIfTrue="1">
      <formula>$I$5="建築物全体（非住宅建築物の全体）"</formula>
    </cfRule>
  </conditionalFormatting>
  <conditionalFormatting sqref="AN45:BY57">
    <cfRule type="expression" priority="53" dxfId="0" stopIfTrue="1">
      <formula>$I$5=""</formula>
    </cfRule>
  </conditionalFormatting>
  <conditionalFormatting sqref="C10:AB13 C15:AK58 AN8:CH42 AN45:BY57">
    <cfRule type="expression" priority="49" dxfId="0" stopIfTrue="1">
      <formula>$I$5=""</formula>
    </cfRule>
  </conditionalFormatting>
  <conditionalFormatting sqref="AN37 AZ37:CH42 AN8:CH16 AN36:CH36 BU27 BX27 CA27 CD27 CG27 BU30 BX30 CA30 CD30 CG30 BU32 BX32 CA32 CD32 CG32 BU34 BX34 CA34 CD34 CG34">
    <cfRule type="expression" priority="109" dxfId="0" stopIfTrue="1">
      <formula>$I$5=""</formula>
    </cfRule>
  </conditionalFormatting>
  <conditionalFormatting sqref="C12:AB13">
    <cfRule type="expression" priority="45" dxfId="0" stopIfTrue="1">
      <formula>$I$5=""</formula>
    </cfRule>
    <cfRule type="expression" priority="47" dxfId="0" stopIfTrue="1">
      <formula>$I$10="ZEB Oriented以外"</formula>
    </cfRule>
    <cfRule type="expression" priority="48" dxfId="0" stopIfTrue="1">
      <formula>$I$10=""</formula>
    </cfRule>
  </conditionalFormatting>
  <conditionalFormatting sqref="C36:AK58">
    <cfRule type="expression" priority="107" dxfId="0" stopIfTrue="1">
      <formula>$I$12="標準入力法"</formula>
    </cfRule>
  </conditionalFormatting>
  <conditionalFormatting sqref="BR17:BT18">
    <cfRule type="expression" priority="41" dxfId="0" stopIfTrue="1">
      <formula>$AN$17="□"</formula>
    </cfRule>
  </conditionalFormatting>
  <conditionalFormatting sqref="BR19">
    <cfRule type="expression" priority="40" dxfId="0" stopIfTrue="1">
      <formula>$AN$19="□"</formula>
    </cfRule>
  </conditionalFormatting>
  <conditionalFormatting sqref="BR23">
    <cfRule type="expression" priority="39" dxfId="0" stopIfTrue="1">
      <formula>$AN$23="□"</formula>
    </cfRule>
  </conditionalFormatting>
  <conditionalFormatting sqref="BR25">
    <cfRule type="expression" priority="38" dxfId="0" stopIfTrue="1">
      <formula>$AN$25="□"</formula>
    </cfRule>
  </conditionalFormatting>
  <conditionalFormatting sqref="BR27">
    <cfRule type="expression" priority="37" dxfId="0" stopIfTrue="1">
      <formula>$AN$27="□"</formula>
    </cfRule>
  </conditionalFormatting>
  <conditionalFormatting sqref="BR30">
    <cfRule type="expression" priority="36" dxfId="0" stopIfTrue="1">
      <formula>$AN$30="□"</formula>
    </cfRule>
  </conditionalFormatting>
  <conditionalFormatting sqref="BR32">
    <cfRule type="expression" priority="35" dxfId="0" stopIfTrue="1">
      <formula>$AN$32="□"</formula>
    </cfRule>
  </conditionalFormatting>
  <conditionalFormatting sqref="BR34">
    <cfRule type="expression" priority="34" dxfId="0" stopIfTrue="1">
      <formula>$AN$34="□"</formula>
    </cfRule>
  </conditionalFormatting>
  <conditionalFormatting sqref="BR17:BT18">
    <cfRule type="expression" priority="33" dxfId="0" stopIfTrue="1">
      <formula>$AZ$17=""</formula>
    </cfRule>
  </conditionalFormatting>
  <conditionalFormatting sqref="BR17:BT18">
    <cfRule type="expression" priority="32" dxfId="0" stopIfTrue="1">
      <formula>$AZ$17="モデル建物法"</formula>
    </cfRule>
  </conditionalFormatting>
  <conditionalFormatting sqref="BR19">
    <cfRule type="expression" priority="31" dxfId="0" stopIfTrue="1">
      <formula>$AZ$19=""</formula>
    </cfRule>
  </conditionalFormatting>
  <conditionalFormatting sqref="BR19">
    <cfRule type="expression" priority="30" dxfId="0" stopIfTrue="1">
      <formula>$AZ$19="モデル建物法"</formula>
    </cfRule>
  </conditionalFormatting>
  <conditionalFormatting sqref="BR23">
    <cfRule type="expression" priority="29" dxfId="0" stopIfTrue="1">
      <formula>$AZ$23=""</formula>
    </cfRule>
  </conditionalFormatting>
  <conditionalFormatting sqref="BR23">
    <cfRule type="expression" priority="28" dxfId="0" stopIfTrue="1">
      <formula>$AZ$23="モデル建物法"</formula>
    </cfRule>
  </conditionalFormatting>
  <conditionalFormatting sqref="BR25">
    <cfRule type="expression" priority="27" dxfId="0" stopIfTrue="1">
      <formula>$AZ$25=""</formula>
    </cfRule>
  </conditionalFormatting>
  <conditionalFormatting sqref="BR25">
    <cfRule type="expression" priority="26" dxfId="0" stopIfTrue="1">
      <formula>$AZ$25="モデル建物法"</formula>
    </cfRule>
  </conditionalFormatting>
  <conditionalFormatting sqref="BR27">
    <cfRule type="expression" priority="25" dxfId="0" stopIfTrue="1">
      <formula>$AZ$27=""</formula>
    </cfRule>
  </conditionalFormatting>
  <conditionalFormatting sqref="BR27">
    <cfRule type="expression" priority="24" dxfId="0" stopIfTrue="1">
      <formula>$AZ$27="モデル建物法"</formula>
    </cfRule>
  </conditionalFormatting>
  <conditionalFormatting sqref="BR30">
    <cfRule type="expression" priority="23" dxfId="0" stopIfTrue="1">
      <formula>$AZ$30=""</formula>
    </cfRule>
  </conditionalFormatting>
  <conditionalFormatting sqref="BR30">
    <cfRule type="expression" priority="22" dxfId="0" stopIfTrue="1">
      <formula>$AZ$30="モデル建物法"</formula>
    </cfRule>
  </conditionalFormatting>
  <conditionalFormatting sqref="BR32">
    <cfRule type="expression" priority="21" dxfId="0" stopIfTrue="1">
      <formula>$AZ$32=""</formula>
    </cfRule>
  </conditionalFormatting>
  <conditionalFormatting sqref="BR32">
    <cfRule type="expression" priority="20" dxfId="0" stopIfTrue="1">
      <formula>$AZ$32="モデル建物法"</formula>
    </cfRule>
  </conditionalFormatting>
  <conditionalFormatting sqref="BR34">
    <cfRule type="expression" priority="19" dxfId="0" stopIfTrue="1">
      <formula>$AZ$34=""</formula>
    </cfRule>
  </conditionalFormatting>
  <conditionalFormatting sqref="BR34">
    <cfRule type="expression" priority="18" dxfId="0" stopIfTrue="1">
      <formula>$AZ$34="モデル建物法"</formula>
    </cfRule>
  </conditionalFormatting>
  <conditionalFormatting sqref="BL17:BN18 BR17:BT18 CD17:CF18 BX17:BZ18 BL19 BR19 BX19 CD19 BL23 BR23 BX23 CD23 BL25 BR25 BX25 CD25 BL27 BR27 BX27 CD27 BL30 BR30 BX30 CD30 BL32 BR32 BX32 CD32 BL34 BR34 BX34 CD34">
    <cfRule type="expression" priority="43" dxfId="0" stopIfTrue="1">
      <formula>$BH$9="ZEB Oriented"</formula>
    </cfRule>
    <cfRule type="expression" priority="44" dxfId="0" stopIfTrue="1">
      <formula>$BH$9="ZEB Ready"</formula>
    </cfRule>
  </conditionalFormatting>
  <conditionalFormatting sqref="BR17:BT18 BR19 BR23 BR25 BR27 BR30 BR32 BR34">
    <cfRule type="expression" priority="16" dxfId="0" stopIfTrue="1">
      <formula>$I$5="建築物全体（非住宅建築物の全体）"</formula>
    </cfRule>
    <cfRule type="expression" priority="17" dxfId="0" stopIfTrue="1">
      <formula>$I$5="複合建築物（非住宅部分全体）"</formula>
    </cfRule>
    <cfRule type="expression" priority="42" dxfId="0" stopIfTrue="1">
      <formula>$I$5=""</formula>
    </cfRule>
  </conditionalFormatting>
  <conditionalFormatting sqref="AN45:BZ50">
    <cfRule type="expression" priority="46" dxfId="0" stopIfTrue="1">
      <formula>$I$5="建物用途"</formula>
    </cfRule>
  </conditionalFormatting>
  <conditionalFormatting sqref="AN37 AZ37:CH42 AN8:CH16 AN36:CH36 BU27 AN52:BT57 AN17:BQ18 BU17:CH18 AN19 AU20:AY21 AP19 AU19:AZ19 BE19 BI19 BL19 BO19 BU19 BX19 CA19 CD19 CG19 AN23 AP23 AU23 AZ23 BE23 BI23 BL23 BO23 BU23 BX23 CA23 CD23 CG23 AN25 AP25 AZ25 BE25 BI25 BL25 BO25 BU25 BX25 CA25 CD25 CG25 AN27 AP27 AZ27 BE27 BI27 BL27 BO27 BX27 CA27 CD27 CG27 AN30 AP30 AZ30 BE30 BI30 BL30 BO30 BU30 BX30 CA30 CD30 CG30 AN32 AP32 AU25:AU32 AZ32 BE32 BI32 BL32 BO32 BU32 BX32 CA32 CD32 CG32 AN34 AP34 AU34 AZ34 BE34 BI34 BL34 BO34 BU34 BX34 CA34 CD34 CG34">
    <cfRule type="expression" priority="51" dxfId="0" stopIfTrue="1">
      <formula>$I$5="複合建築物（非住宅部分全体）"</formula>
    </cfRule>
  </conditionalFormatting>
  <conditionalFormatting sqref="AP56:BI57">
    <cfRule type="expression" priority="13" dxfId="0" stopIfTrue="1">
      <formula>$BH$9="ZEB Ready"</formula>
    </cfRule>
    <cfRule type="expression" priority="14" dxfId="0" stopIfTrue="1">
      <formula>$BH$9="Nearly ZEB"</formula>
    </cfRule>
    <cfRule type="expression" priority="15" dxfId="0" stopIfTrue="1">
      <formula>$BH$9="『ZEB』"</formula>
    </cfRule>
  </conditionalFormatting>
  <conditionalFormatting sqref="AN8:CH42 AN52:BT57">
    <cfRule type="expression" priority="50" dxfId="0" stopIfTrue="1">
      <formula>$I$5="建築物全体（非住宅建築物の全体）"</formula>
    </cfRule>
  </conditionalFormatting>
  <conditionalFormatting sqref="C10:AB13">
    <cfRule type="expression" priority="11" dxfId="0" stopIfTrue="1">
      <formula>$I$5="建物用途"</formula>
    </cfRule>
  </conditionalFormatting>
  <conditionalFormatting sqref="AN19:AO35">
    <cfRule type="expression" priority="10" dxfId="0" stopIfTrue="1">
      <formula>$AT$9="事務所等"</formula>
    </cfRule>
  </conditionalFormatting>
  <conditionalFormatting sqref="AN17 AN23:AO35">
    <cfRule type="expression" priority="9" dxfId="1" stopIfTrue="1">
      <formula>$AT$9="学校等"</formula>
    </cfRule>
  </conditionalFormatting>
  <conditionalFormatting sqref="AN17:AO22 AN25:AO35">
    <cfRule type="expression" priority="7" dxfId="0" stopIfTrue="1">
      <formula>$AT$9="工場等"</formula>
    </cfRule>
  </conditionalFormatting>
  <conditionalFormatting sqref="AN17:AO24 AN27:AO35">
    <cfRule type="expression" priority="6" dxfId="1" stopIfTrue="1">
      <formula>$AT$9="ホテル等"</formula>
    </cfRule>
  </conditionalFormatting>
  <conditionalFormatting sqref="AN17:AO26 AN30:AO35">
    <cfRule type="expression" priority="5" dxfId="0" stopIfTrue="1">
      <formula>$AT$9="病院等"</formula>
    </cfRule>
  </conditionalFormatting>
  <conditionalFormatting sqref="AN17:AO29 AN32:AO35">
    <cfRule type="expression" priority="4" dxfId="0" stopIfTrue="1">
      <formula>$AT$9="百貨店等"</formula>
    </cfRule>
  </conditionalFormatting>
  <conditionalFormatting sqref="AN17:AO31 AN34">
    <cfRule type="expression" priority="3" dxfId="0" stopIfTrue="1">
      <formula>$AT$9="飲食店等"</formula>
    </cfRule>
  </conditionalFormatting>
  <conditionalFormatting sqref="AN17:AO33">
    <cfRule type="expression" priority="2" dxfId="1" stopIfTrue="1">
      <formula>$AT$9="集会所等"</formula>
    </cfRule>
  </conditionalFormatting>
  <conditionalFormatting sqref="AN17:AO35">
    <cfRule type="expression" priority="1" dxfId="0" stopIfTrue="1">
      <formula>$AT$9=""</formula>
    </cfRule>
  </conditionalFormatting>
  <dataValidations count="6">
    <dataValidation type="list" allowBlank="1" showInputMessage="1" showErrorMessage="1" sqref="C19:D34 AP49 AP47 AP56 AP54 C53 C57 C40:C42 D40:D41 C55 C46 C48 C50">
      <formula1>"□,■"</formula1>
    </dataValidation>
    <dataValidation type="list" allowBlank="1" showInputMessage="1" showErrorMessage="1" sqref="I12:S13 AZ40:BD42 AZ17:AZ19 BA17:BD18 AZ32 AZ23 AZ25 AZ27 AZ30 AZ34">
      <formula1>$C$67:$C$69</formula1>
    </dataValidation>
    <dataValidation type="list" allowBlank="1" showInputMessage="1" showErrorMessage="1" sqref="AT9">
      <formula1>$C$71:$C$79</formula1>
    </dataValidation>
    <dataValidation type="list" allowBlank="1" showInputMessage="1" showErrorMessage="1" sqref="BH9">
      <formula1>$C$81:$C$85</formula1>
    </dataValidation>
    <dataValidation type="list" allowBlank="1" showInputMessage="1" showErrorMessage="1" sqref="I5:S6">
      <formula1>$C$63:$C$66</formula1>
    </dataValidation>
    <dataValidation type="list" allowBlank="1" showInputMessage="1" showErrorMessage="1" sqref="I10:S11">
      <formula1>$U$63:$U$65</formula1>
    </dataValidation>
  </dataValidations>
  <hyperlinks>
    <hyperlink ref="CM4:CR4" r:id="rId1" display="ERIホームページ　BELS技術情報　「ＢＥＬＳ評価におけるZEB表示の手引き」"/>
  </hyperlinks>
  <printOptions/>
  <pageMargins left="0.7086614173228347" right="0.7086614173228347" top="0.5118110236220472" bottom="0.5118110236220472" header="0.31496062992125984" footer="0.2362204724409449"/>
  <pageSetup horizontalDpi="600" verticalDpi="600" orientation="landscape" paperSize="8" scale="99" r:id="rId5"/>
  <drawing r:id="rId4"/>
  <legacyDrawing r:id="rId3"/>
</worksheet>
</file>

<file path=xl/worksheets/sheet4.xml><?xml version="1.0" encoding="utf-8"?>
<worksheet xmlns="http://schemas.openxmlformats.org/spreadsheetml/2006/main" xmlns:r="http://schemas.openxmlformats.org/officeDocument/2006/relationships">
  <dimension ref="A3:C24"/>
  <sheetViews>
    <sheetView zoomScalePageLayoutView="0" workbookViewId="0" topLeftCell="A1">
      <selection activeCell="R21" sqref="R21"/>
    </sheetView>
  </sheetViews>
  <sheetFormatPr defaultColWidth="9.140625" defaultRowHeight="15"/>
  <sheetData>
    <row r="3" ht="13.5">
      <c r="A3" t="s">
        <v>162</v>
      </c>
    </row>
    <row r="5" spans="1:3" ht="13.5">
      <c r="A5">
        <v>202110</v>
      </c>
      <c r="B5" t="s">
        <v>171</v>
      </c>
      <c r="C5" t="s">
        <v>158</v>
      </c>
    </row>
    <row r="6" ht="13.5">
      <c r="C6" t="s">
        <v>159</v>
      </c>
    </row>
    <row r="7" ht="13.5">
      <c r="C7" t="s">
        <v>163</v>
      </c>
    </row>
    <row r="8" spans="1:3" ht="13.5">
      <c r="A8">
        <v>202112</v>
      </c>
      <c r="B8" t="s">
        <v>172</v>
      </c>
      <c r="C8" t="s">
        <v>173</v>
      </c>
    </row>
    <row r="9" spans="1:3" ht="13.5">
      <c r="A9">
        <v>202210</v>
      </c>
      <c r="B9" t="s">
        <v>189</v>
      </c>
      <c r="C9" t="s">
        <v>188</v>
      </c>
    </row>
    <row r="16" ht="13.5">
      <c r="A16" t="s">
        <v>168</v>
      </c>
    </row>
    <row r="18" spans="1:3" ht="13.5">
      <c r="A18">
        <v>202110</v>
      </c>
      <c r="B18" t="s">
        <v>165</v>
      </c>
      <c r="C18" t="s">
        <v>161</v>
      </c>
    </row>
    <row r="19" ht="13.5">
      <c r="C19" t="s">
        <v>160</v>
      </c>
    </row>
    <row r="20" ht="13.5">
      <c r="C20" t="s">
        <v>167</v>
      </c>
    </row>
    <row r="21" spans="1:3" ht="13.5">
      <c r="A21">
        <v>202112</v>
      </c>
      <c r="B21" t="s">
        <v>166</v>
      </c>
      <c r="C21" t="s">
        <v>164</v>
      </c>
    </row>
    <row r="22" spans="1:3" ht="13.5">
      <c r="A22">
        <v>202204</v>
      </c>
      <c r="B22" t="s">
        <v>175</v>
      </c>
      <c r="C22" t="s">
        <v>176</v>
      </c>
    </row>
    <row r="23" spans="1:3" ht="13.5">
      <c r="A23">
        <v>202210</v>
      </c>
      <c r="B23" t="s">
        <v>178</v>
      </c>
      <c r="C23" t="s">
        <v>179</v>
      </c>
    </row>
    <row r="24" ht="13.5">
      <c r="C24" t="s">
        <v>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2022-09-26T07:53:29Z</cp:lastPrinted>
  <dcterms:created xsi:type="dcterms:W3CDTF">2013-06-14T01:26:07Z</dcterms:created>
  <dcterms:modified xsi:type="dcterms:W3CDTF">2022-10-19T06:09:48Z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