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5330" tabRatio="874" activeTab="0"/>
  </bookViews>
  <sheets>
    <sheet name="ZEB計算書" sheetId="1" r:id="rId1"/>
    <sheet name="ZEB計算書 (入力例)" sheetId="2" r:id="rId2"/>
    <sheet name="ZEB Oriented及び建物用途ZEB計算書 " sheetId="3" r:id="rId3"/>
    <sheet name="改訂履歴" sheetId="4" r:id="rId4"/>
  </sheets>
  <externalReferences>
    <externalReference r:id="rId7"/>
    <externalReference r:id="rId8"/>
    <externalReference r:id="rId9"/>
  </externalReferences>
  <definedNames>
    <definedName name="_xlfn._FV" hidden="1">#NAME?</definedName>
    <definedName name="_xlfn.COUNTIFS" hidden="1">#NAME?</definedName>
    <definedName name="_xlfn.IFS" hidden="1">#NAME?</definedName>
    <definedName name="_xlnm.Print_Area" localSheetId="2">'ZEB Oriented及び建物用途ZEB計算書 '!$A$1:$CI$61</definedName>
    <definedName name="_xlnm.Print_Area" localSheetId="0">'ZEB計算書'!$A$1:$Y$40</definedName>
    <definedName name="_xlnm.Print_Area" localSheetId="1">'ZEB計算書 (入力例)'!$A$1:$Y$40</definedName>
    <definedName name="あ" localSheetId="0">#REF!,#REF!,#REF!,#REF!,#REF!,#REF!,#REF!,#REF!,#REF!,#REF!,#REF!,#REF!,#REF!</definedName>
    <definedName name="あ" localSheetId="1">#REF!,#REF!,#REF!,#REF!,#REF!,#REF!,#REF!,#REF!,#REF!,#REF!,#REF!,#REF!,#REF!</definedName>
    <definedName name="あ">#REF!,#REF!,#REF!,#REF!,#REF!,#REF!,#REF!,#REF!,#REF!,#REF!,#REF!,#REF!,#REF!</definedName>
    <definedName name="ああ" localSheetId="0">#REF!,#REF!,#REF!,#REF!,#REF!,#REF!,#REF!,#REF!</definedName>
    <definedName name="ああ" localSheetId="1">#REF!,#REF!,#REF!,#REF!,#REF!,#REF!,#REF!,#REF!</definedName>
    <definedName name="ああ">#REF!,#REF!,#REF!,#REF!,#REF!,#REF!,#REF!,#REF!</definedName>
    <definedName name="あああ" localSheetId="0">#REF!,#REF!,#REF!,#REF!,#REF!,#REF!,#REF!,#REF!</definedName>
    <definedName name="あああ" localSheetId="1">#REF!,#REF!,#REF!,#REF!,#REF!,#REF!,#REF!,#REF!</definedName>
    <definedName name="あああ">#REF!,#REF!,#REF!,#REF!,#REF!,#REF!,#REF!,#REF!</definedName>
    <definedName name="あい" localSheetId="0">#REF!,#REF!,#REF!,#REF!,#REF!,#REF!,#REF!,#REF!</definedName>
    <definedName name="あい" localSheetId="1">#REF!,#REF!,#REF!,#REF!,#REF!,#REF!,#REF!,#REF!</definedName>
    <definedName name="あい">#REF!,#REF!,#REF!,#REF!,#REF!,#REF!,#REF!,#REF!</definedName>
    <definedName name="あいう" localSheetId="0">#REF!,#REF!,#REF!,#REF!,#REF!,#REF!,#REF!,#REF!,#REF!,#REF!,#REF!,#REF!,#REF!</definedName>
    <definedName name="あいう" localSheetId="1">#REF!,#REF!,#REF!,#REF!,#REF!,#REF!,#REF!,#REF!,#REF!,#REF!,#REF!,#REF!,#REF!</definedName>
    <definedName name="あいう">#REF!,#REF!,#REF!,#REF!,#REF!,#REF!,#REF!,#REF!,#REF!,#REF!,#REF!,#REF!,#REF!</definedName>
    <definedName name="あいうえ" localSheetId="0">#REF!,#REF!,#REF!,#REF!,#REF!,#REF!,#REF!,#REF!,#REF!,#REF!,#REF!,#REF!,#REF!</definedName>
    <definedName name="あいうえ" localSheetId="1">#REF!,#REF!,#REF!,#REF!,#REF!,#REF!,#REF!,#REF!,#REF!,#REF!,#REF!,#REF!,#REF!</definedName>
    <definedName name="あいうえ">#REF!,#REF!,#REF!,#REF!,#REF!,#REF!,#REF!,#REF!,#REF!,#REF!,#REF!,#REF!,#REF!</definedName>
    <definedName name="あいうえお" localSheetId="0">#REF!,#REF!,#REF!,#REF!,#REF!,#REF!,#REF!,#REF!,#REF!,#REF!,#REF!,#REF!,#REF!</definedName>
    <definedName name="あいうえお" localSheetId="1">#REF!,#REF!,#REF!,#REF!,#REF!,#REF!,#REF!,#REF!,#REF!,#REF!,#REF!,#REF!,#REF!</definedName>
    <definedName name="あいうえお">#REF!,#REF!,#REF!,#REF!,#REF!,#REF!,#REF!,#REF!,#REF!,#REF!,#REF!,#REF!,#REF!</definedName>
    <definedName name="お">#REF!,#REF!,#REF!,#REF!,#REF!,#REF!,#REF!,#REF!,#REF!,#REF!,#REF!,#REF!,#REF!</definedName>
    <definedName name="か" localSheetId="0">#REF!,#REF!,#REF!,#REF!,#REF!,#REF!,#REF!,#REF!,#REF!,#REF!,#REF!,#REF!,#REF!</definedName>
    <definedName name="か" localSheetId="1">#REF!,#REF!,#REF!,#REF!,#REF!,#REF!,#REF!,#REF!,#REF!,#REF!,#REF!,#REF!,#REF!</definedName>
    <definedName name="か">#REF!,#REF!,#REF!,#REF!,#REF!,#REF!,#REF!,#REF!,#REF!,#REF!,#REF!,#REF!,#REF!</definedName>
    <definedName name="かきくけこ" localSheetId="0">#REF!,#REF!,#REF!,#REF!,#REF!,#REF!,#REF!,#REF!</definedName>
    <definedName name="かきくけこ" localSheetId="1">#REF!,#REF!,#REF!,#REF!,#REF!,#REF!,#REF!,#REF!</definedName>
    <definedName name="かきくけこ">#REF!,#REF!,#REF!,#REF!,#REF!,#REF!,#REF!,#REF!</definedName>
    <definedName name="さ" localSheetId="0">#REF!,#REF!,#REF!,#REF!,#REF!,#REF!,#REF!,#REF!,#REF!,#REF!,#REF!,#REF!,#REF!</definedName>
    <definedName name="さ" localSheetId="1">#REF!,#REF!,#REF!,#REF!,#REF!,#REF!,#REF!,#REF!,#REF!,#REF!,#REF!,#REF!,#REF!</definedName>
    <definedName name="さ">#REF!,#REF!,#REF!,#REF!,#REF!,#REF!,#REF!,#REF!,#REF!,#REF!,#REF!,#REF!,#REF!</definedName>
    <definedName name="さしす">'[1]認証制度名'!$B$2:$B$88</definedName>
    <definedName name="リスト" localSheetId="0">#REF!</definedName>
    <definedName name="リスト" localSheetId="1">#REF!</definedName>
    <definedName name="リスト">#REF!</definedName>
    <definedName name="わ" localSheetId="0">#REF!,#REF!,#REF!,#REF!,#REF!,#REF!,#REF!,#REF!,#REF!,#REF!,#REF!,#REF!,#REF!</definedName>
    <definedName name="わ" localSheetId="1">#REF!,#REF!,#REF!,#REF!,#REF!,#REF!,#REF!,#REF!,#REF!,#REF!,#REF!,#REF!,#REF!</definedName>
    <definedName name="わ">#REF!,#REF!,#REF!,#REF!,#REF!,#REF!,#REF!,#REF!,#REF!,#REF!,#REF!,#REF!,#REF!</definedName>
    <definedName name="選択" localSheetId="0">#REF!,#REF!,#REF!,#REF!,#REF!,#REF!,#REF!,#REF!</definedName>
    <definedName name="選択" localSheetId="1">#REF!,#REF!,#REF!,#REF!,#REF!,#REF!,#REF!,#REF!</definedName>
    <definedName name="選択">#REF!,#REF!,#REF!,#REF!,#REF!,#REF!,#REF!,#REF!</definedName>
    <definedName name="選択2" localSheetId="0">#REF!,#REF!,#REF!,#REF!,#REF!,#REF!,#REF!,#REF!,#REF!,#REF!,#REF!,#REF!,#REF!</definedName>
    <definedName name="選択2" localSheetId="1">#REF!,#REF!,#REF!,#REF!,#REF!,#REF!,#REF!,#REF!,#REF!,#REF!,#REF!,#REF!,#REF!</definedName>
    <definedName name="選択2">#REF!,#REF!,#REF!,#REF!,#REF!,#REF!,#REF!,#REF!,#REF!,#REF!,#REF!,#REF!,#REF!</definedName>
    <definedName name="認証制度名の一覧">'[2]認証制度名'!$B$2:$B$88</definedName>
  </definedNames>
  <calcPr fullCalcOnLoad="1"/>
</workbook>
</file>

<file path=xl/comments1.xml><?xml version="1.0" encoding="utf-8"?>
<comments xmlns="http://schemas.openxmlformats.org/spreadsheetml/2006/main">
  <authors>
    <author>Administrator</author>
  </authors>
  <commentList>
    <comment ref="A3" authorId="0">
      <text>
        <r>
          <rPr>
            <b/>
            <sz val="9"/>
            <rFont val="MS P ゴシック"/>
            <family val="3"/>
          </rPr>
          <t xml:space="preserve">モデル建物法の場合は、設計内容説明書に従い計算して下さい。
</t>
        </r>
        <r>
          <rPr>
            <sz val="9"/>
            <rFont val="MS P ゴシック"/>
            <family val="3"/>
          </rPr>
          <t>※ZEB Oriented及び建物用途ZEB（部分ZEB）を除く</t>
        </r>
      </text>
    </comment>
  </commentList>
</comments>
</file>

<file path=xl/comments2.xml><?xml version="1.0" encoding="utf-8"?>
<comments xmlns="http://schemas.openxmlformats.org/spreadsheetml/2006/main">
  <authors>
    <author>Administrator</author>
  </authors>
  <commentList>
    <comment ref="A3" authorId="0">
      <text>
        <r>
          <rPr>
            <b/>
            <sz val="9"/>
            <rFont val="MS P ゴシック"/>
            <family val="3"/>
          </rPr>
          <t xml:space="preserve">モデル建物法の場合は、設計内容説明書に従い計算して下さい。
</t>
        </r>
        <r>
          <rPr>
            <sz val="9"/>
            <rFont val="MS P ゴシック"/>
            <family val="3"/>
          </rPr>
          <t>※ZEB Oriented及び建物用途ZEB（部分ZEB）を除く</t>
        </r>
      </text>
    </comment>
  </commentList>
</comments>
</file>

<file path=xl/comments3.xml><?xml version="1.0" encoding="utf-8"?>
<comments xmlns="http://schemas.openxmlformats.org/spreadsheetml/2006/main">
  <authors>
    <author>Administrator</author>
  </authors>
  <commentList>
    <comment ref="AI16" authorId="0">
      <text>
        <r>
          <rPr>
            <b/>
            <sz val="9"/>
            <rFont val="MS P ゴシック"/>
            <family val="3"/>
          </rPr>
          <t>　※全ての用途でOKになる必要があります。</t>
        </r>
        <r>
          <rPr>
            <sz val="9"/>
            <rFont val="MS P ゴシック"/>
            <family val="3"/>
          </rPr>
          <t xml:space="preserve">
</t>
        </r>
      </text>
    </comment>
    <comment ref="AP47" authorId="0">
      <text>
        <r>
          <rPr>
            <b/>
            <sz val="10"/>
            <rFont val="MS P ゴシック"/>
            <family val="3"/>
          </rPr>
          <t>該当する場合にチェックして下さい</t>
        </r>
        <r>
          <rPr>
            <sz val="9"/>
            <rFont val="MS P ゴシック"/>
            <family val="3"/>
          </rPr>
          <t xml:space="preserve">
</t>
        </r>
      </text>
    </comment>
    <comment ref="AP54" authorId="0">
      <text>
        <r>
          <rPr>
            <b/>
            <sz val="9"/>
            <rFont val="MS P ゴシック"/>
            <family val="3"/>
          </rPr>
          <t>該当する場合にチェックを入れて下さい</t>
        </r>
        <r>
          <rPr>
            <sz val="9"/>
            <rFont val="MS P ゴシック"/>
            <family val="3"/>
          </rPr>
          <t xml:space="preserve">
</t>
        </r>
      </text>
    </comment>
  </commentList>
</comments>
</file>

<file path=xl/sharedStrings.xml><?xml version="1.0" encoding="utf-8"?>
<sst xmlns="http://schemas.openxmlformats.org/spreadsheetml/2006/main" count="406" uniqueCount="191">
  <si>
    <t>Ｎｅａｒｌｙ　ＺＥＢ</t>
  </si>
  <si>
    <t>ＺＥＢ　Ｒｅａｄｙ</t>
  </si>
  <si>
    <t>GJ/年</t>
  </si>
  <si>
    <t>□</t>
  </si>
  <si>
    <t>物件名</t>
  </si>
  <si>
    <t>標準入力法</t>
  </si>
  <si>
    <t>建物用途</t>
  </si>
  <si>
    <t>各用途の
評価手法</t>
  </si>
  <si>
    <t>モデル建物法</t>
  </si>
  <si>
    <t>対象</t>
  </si>
  <si>
    <t>用途</t>
  </si>
  <si>
    <t>モデル</t>
  </si>
  <si>
    <t>事務所等</t>
  </si>
  <si>
    <t>学校等</t>
  </si>
  <si>
    <t>工場等</t>
  </si>
  <si>
    <t>ホテル等</t>
  </si>
  <si>
    <t>病院等</t>
  </si>
  <si>
    <t>百貨店等</t>
  </si>
  <si>
    <t>飲食店等</t>
  </si>
  <si>
    <t>集会所等</t>
  </si>
  <si>
    <t>飲食店等</t>
  </si>
  <si>
    <t>集会所等</t>
  </si>
  <si>
    <t>判定</t>
  </si>
  <si>
    <r>
      <t xml:space="preserve">再エネ除きのBEI
</t>
    </r>
    <r>
      <rPr>
        <sz val="8"/>
        <color indexed="8"/>
        <rFont val="ＭＳ Ｐゴシック"/>
        <family val="3"/>
      </rPr>
      <t>（同一用途のモデルは
複数用途集計した結果）</t>
    </r>
  </si>
  <si>
    <t>事務所</t>
  </si>
  <si>
    <t>学校</t>
  </si>
  <si>
    <t>幼稚園</t>
  </si>
  <si>
    <t>大学</t>
  </si>
  <si>
    <t>工場</t>
  </si>
  <si>
    <t>ビジネスホテル</t>
  </si>
  <si>
    <t>シティホテル</t>
  </si>
  <si>
    <t>総合病院</t>
  </si>
  <si>
    <t>福祉施設</t>
  </si>
  <si>
    <t>クリニック</t>
  </si>
  <si>
    <t>大規模物販</t>
  </si>
  <si>
    <t>小規模物販</t>
  </si>
  <si>
    <t>飲食店</t>
  </si>
  <si>
    <t>集会所</t>
  </si>
  <si>
    <t>講堂</t>
  </si>
  <si>
    <r>
      <t xml:space="preserve">削減量
</t>
    </r>
    <r>
      <rPr>
        <sz val="9"/>
        <color indexed="8"/>
        <rFont val="ＭＳ Ｐゴシック"/>
        <family val="3"/>
      </rPr>
      <t>GJ/年
③=①-②</t>
    </r>
  </si>
  <si>
    <r>
      <t xml:space="preserve">削減率
</t>
    </r>
    <r>
      <rPr>
        <sz val="9"/>
        <color indexed="8"/>
        <rFont val="ＭＳ Ｐゴシック"/>
        <family val="3"/>
      </rPr>
      <t>％
③/①×100</t>
    </r>
  </si>
  <si>
    <t>削減率
％</t>
  </si>
  <si>
    <t>申請対象とする
建物用途</t>
  </si>
  <si>
    <t>『ZEB』</t>
  </si>
  <si>
    <t>Nearly ZEB</t>
  </si>
  <si>
    <t>ZEB Ready</t>
  </si>
  <si>
    <t>ZEB Oriented</t>
  </si>
  <si>
    <t>評価手法</t>
  </si>
  <si>
    <t>基準一次エネ
GJ/年…①</t>
  </si>
  <si>
    <r>
      <t xml:space="preserve">基準一次エネ
</t>
    </r>
    <r>
      <rPr>
        <sz val="9"/>
        <color indexed="8"/>
        <rFont val="ＭＳ Ｐゴシック"/>
        <family val="3"/>
      </rPr>
      <t>GJ/年…①</t>
    </r>
  </si>
  <si>
    <r>
      <t xml:space="preserve">再エネ除きの
設計一次エネ
</t>
    </r>
    <r>
      <rPr>
        <sz val="9"/>
        <color indexed="8"/>
        <rFont val="ＭＳ Ｐゴシック"/>
        <family val="3"/>
      </rPr>
      <t>GJ/年…②</t>
    </r>
  </si>
  <si>
    <t>百貨店等</t>
  </si>
  <si>
    <t>表③</t>
  </si>
  <si>
    <t>⇒表③の</t>
  </si>
  <si>
    <t>について入力してください。</t>
  </si>
  <si>
    <t>削減量
GJ/年
③=①-②</t>
  </si>
  <si>
    <t>設計一次エネ
GJ/年…②</t>
  </si>
  <si>
    <t>再エネ有</t>
  </si>
  <si>
    <t>再エネ無</t>
  </si>
  <si>
    <t>-</t>
  </si>
  <si>
    <t>表④</t>
  </si>
  <si>
    <t>基準一次エネ
GJ/年…①</t>
  </si>
  <si>
    <t>再エネ除きの
設計一次エネ
GJ/年…②</t>
  </si>
  <si>
    <t>【諸注意】</t>
  </si>
  <si>
    <t>・</t>
  </si>
  <si>
    <t>【総合判定】</t>
  </si>
  <si>
    <t>【利用方法】</t>
  </si>
  <si>
    <t>①物件名欄に物件名を記入してください。</t>
  </si>
  <si>
    <t>③-1　１へ進んだ場合は、各用途の評価手法を選択し、標準入力法は表①、モデル建物法は表②へ進んでください。</t>
  </si>
  <si>
    <t>③-2　２へ進んだ場合は、ZEBを取得する建物用途及び部分ZEBの種別を選択し、表③でどの用途の計算を行うべきか確認した上で表③④へ進んでください。</t>
  </si>
  <si>
    <t>　　　　いずれかの表において、対象となる建築物に存在する建物用途を全て選択し、各用途ごとの計算結果より必要な情報を転記してください。</t>
  </si>
  <si>
    <t>　　　　表③では対象となる建物用途を選択し、当該用途について計算結果より必要な情報を転記してください。</t>
  </si>
  <si>
    <t>　　　　表④では建築物全体（非住宅部分全体）について、計算結果より必要な情報を転記してください。</t>
  </si>
  <si>
    <t>再エネ含み</t>
  </si>
  <si>
    <t>再エネ除き</t>
  </si>
  <si>
    <t>建物用途を対象とする各種ZEBについては、対象用途の床面積が10,000㎡以上であることが必要です。加えて、ZEB Orientedの場合は、</t>
  </si>
  <si>
    <t>対象用途内に未評価技術を採用することが必要です。</t>
  </si>
  <si>
    <t>表中の再エネ含みとは太陽光発電設備の総発電量を含んだ結果（全量売電は不可）をいい、再エネ除きとはこれを一切加味しない結果をいいます。</t>
  </si>
  <si>
    <t>なお、選択する評価手法は建物全体のBEI算定の評価手法と同一とする必要があります。</t>
  </si>
  <si>
    <t>複合建築物（非住宅部分全体）</t>
  </si>
  <si>
    <t>建築物全体（非住宅建築物の全体）</t>
  </si>
  <si>
    <t>建築物全体（非住宅建築物の全体）等の『ZEB』、Nearly ZEB、ZEB Readyの判定は別シートのZEB計算書を活用してください。</t>
  </si>
  <si>
    <t>建築物全体（非住宅建築物の全体）等のZEB Orientedの判定の際は建物用途ごとに評価手法を変えることはできません。</t>
  </si>
  <si>
    <t>建築物全体（非住宅建築物の全体）等のZEB Orientedについては、対象範囲の床面積が10,000㎡以上、かつ、未評価技術の採用が必要です。</t>
  </si>
  <si>
    <t>２．申請対象範囲が「建物用途」の場合</t>
  </si>
  <si>
    <t>１．申請対象範囲が「建築物全体（非住宅建築物の全体）」又は「複合建築物（非住宅部分全体）]の場合</t>
  </si>
  <si>
    <t>②申請対象範囲の選択を行い、１か２のどちらへ進むか確認して下さい。</t>
  </si>
  <si>
    <t>ZEB Oriented 及び 建物用途のZEB　計算書</t>
  </si>
  <si>
    <t>設計一次エネルギー消費量</t>
  </si>
  <si>
    <t>基準一次エネルギー消費量</t>
  </si>
  <si>
    <t>⇐正の数値で入力のこと
※マイナスは入力しない</t>
  </si>
  <si>
    <t>GJ/年</t>
  </si>
  <si>
    <t>エネルギー消費削減量</t>
  </si>
  <si>
    <t>％</t>
  </si>
  <si>
    <t>物件名</t>
  </si>
  <si>
    <t>空調設備</t>
  </si>
  <si>
    <t>換気設備</t>
  </si>
  <si>
    <t>照明設備</t>
  </si>
  <si>
    <t>給湯設備</t>
  </si>
  <si>
    <t>昇降機</t>
  </si>
  <si>
    <t>効率化設備</t>
  </si>
  <si>
    <t>発電量</t>
  </si>
  <si>
    <r>
      <t>※第１面の</t>
    </r>
    <r>
      <rPr>
        <u val="single"/>
        <sz val="11"/>
        <color indexed="10"/>
        <rFont val="ＭＳ Ｐゴシック"/>
        <family val="3"/>
      </rPr>
      <t>効率化設備の入力は不要</t>
    </r>
  </si>
  <si>
    <t>CGS（コージェネレーションシステム）</t>
  </si>
  <si>
    <t>設計一次エネルギー消費量</t>
  </si>
  <si>
    <t>『ＺＥＢ』</t>
  </si>
  <si>
    <t>エネルギー削減率</t>
  </si>
  <si>
    <t>2．エネルギー削減率の計算結果及びＺＥB判定結果</t>
  </si>
  <si>
    <t>①</t>
  </si>
  <si>
    <t>②</t>
  </si>
  <si>
    <t>③</t>
  </si>
  <si>
    <t>④</t>
  </si>
  <si>
    <t>⑤＝①－④</t>
  </si>
  <si>
    <t>⑥＝②－⑤</t>
  </si>
  <si>
    <t>⑧＝②－⑦</t>
  </si>
  <si>
    <t>⑧÷②　×100</t>
  </si>
  <si>
    <t>⑥÷②　×100</t>
  </si>
  <si>
    <t>⑤</t>
  </si>
  <si>
    <t>⑥</t>
  </si>
  <si>
    <t>⑦</t>
  </si>
  <si>
    <t>⑧</t>
  </si>
  <si>
    <t>⑦＝①－④－③</t>
  </si>
  <si>
    <t>再生可能エネルギーを除いた
計算結果</t>
  </si>
  <si>
    <t>「効率化設備」、「その他」 を除いた合計</t>
  </si>
  <si>
    <r>
      <t>太陽光発電</t>
    </r>
    <r>
      <rPr>
        <vertAlign val="superscript"/>
        <sz val="11"/>
        <rFont val="ＭＳ Ｐゴシック"/>
        <family val="3"/>
      </rPr>
      <t>※2</t>
    </r>
  </si>
  <si>
    <r>
      <t>※1）グレー及びピンクの欄は自動で計算されますので、</t>
    </r>
    <r>
      <rPr>
        <u val="single"/>
        <sz val="10"/>
        <rFont val="ＭＳ Ｐゴシック"/>
        <family val="3"/>
      </rPr>
      <t>入力は不要</t>
    </r>
    <r>
      <rPr>
        <sz val="10"/>
        <rFont val="ＭＳ Ｐゴシック"/>
        <family val="3"/>
      </rPr>
      <t>です。</t>
    </r>
  </si>
  <si>
    <r>
      <t>※2）太陽光発電設備は</t>
    </r>
    <r>
      <rPr>
        <u val="single"/>
        <sz val="10"/>
        <rFont val="ＭＳ Ｐゴシック"/>
        <family val="3"/>
      </rPr>
      <t>全量売電を行う場合</t>
    </r>
    <r>
      <rPr>
        <sz val="10"/>
        <rFont val="ＭＳ Ｐゴシック"/>
        <family val="3"/>
      </rPr>
      <t>、ＺＥＢの評価に</t>
    </r>
    <r>
      <rPr>
        <u val="single"/>
        <sz val="10"/>
        <rFont val="ＭＳ Ｐゴシック"/>
        <family val="3"/>
      </rPr>
      <t>見込むことはできません</t>
    </r>
    <r>
      <rPr>
        <sz val="10"/>
        <rFont val="ＭＳ Ｐゴシック"/>
        <family val="3"/>
      </rPr>
      <t>。</t>
    </r>
  </si>
  <si>
    <t>※3）再生可能エネルギーを加えた計算結果の表示は、太陽光発電の発電量(再生可能エネルギー）の入力が必要です。</t>
  </si>
  <si>
    <r>
      <t>再生可能エネルギーを加えた
計算結果</t>
    </r>
    <r>
      <rPr>
        <vertAlign val="superscript"/>
        <sz val="10.5"/>
        <rFont val="ＭＳ Ｐゴシック"/>
        <family val="3"/>
      </rPr>
      <t>※3</t>
    </r>
  </si>
  <si>
    <t>▼第１面　「3.．PAL＊・一次エネルギー消費量計算結果」より転記</t>
  </si>
  <si>
    <t>▼第2面　「１．一次エネルギー消費量計算結果」より転記</t>
  </si>
  <si>
    <r>
      <t>１．エネルギー消費性能計算プログラム（非住宅版）算定結果の入力</t>
    </r>
    <r>
      <rPr>
        <vertAlign val="superscript"/>
        <sz val="12"/>
        <rFont val="ＭＳ Ｐゴシック"/>
        <family val="3"/>
      </rPr>
      <t>※1</t>
    </r>
  </si>
  <si>
    <t>申請の対象と
する範囲※1</t>
  </si>
  <si>
    <t>※1 以下「申請対象範囲」という</t>
  </si>
  <si>
    <t>ZEBの種別</t>
  </si>
  <si>
    <t>ZEB Oriented以外</t>
  </si>
  <si>
    <r>
      <t>２．申請対象範囲が「建物用途」の場合　</t>
    </r>
    <r>
      <rPr>
        <sz val="11"/>
        <color indexed="10"/>
        <rFont val="ＭＳ Ｐゴシック"/>
        <family val="3"/>
      </rPr>
      <t>※表③及び表④を入力</t>
    </r>
  </si>
  <si>
    <t>１．申請対象範囲が</t>
  </si>
  <si>
    <t>「建築物全体（非住宅建築物の全体）」又は「複合建築物（非住宅部分全体）]の場合</t>
  </si>
  <si>
    <t>建物用途の
ZEBの種別</t>
  </si>
  <si>
    <t>再エネ除きのBEI</t>
  </si>
  <si>
    <r>
      <rPr>
        <sz val="9"/>
        <color indexed="8"/>
        <rFont val="ＭＳ Ｐゴシック"/>
        <family val="3"/>
      </rPr>
      <t xml:space="preserve">建築物全体（非住宅建築物の全体）
複合建築物（非住宅部分全体）
</t>
    </r>
    <r>
      <rPr>
        <sz val="10"/>
        <color indexed="8"/>
        <rFont val="ＭＳ Ｐゴシック"/>
        <family val="3"/>
      </rPr>
      <t xml:space="preserve">判定結果
</t>
    </r>
    <r>
      <rPr>
        <sz val="10"/>
        <color indexed="10"/>
        <rFont val="ＭＳ Ｐゴシック"/>
        <family val="3"/>
      </rPr>
      <t>※建築物全体の計算結果を入力</t>
    </r>
  </si>
  <si>
    <t>標準</t>
  </si>
  <si>
    <t>モデル</t>
  </si>
  <si>
    <t>申請対象範囲</t>
  </si>
  <si>
    <r>
      <t>表①　</t>
    </r>
    <r>
      <rPr>
        <sz val="11"/>
        <color indexed="10"/>
        <rFont val="ＭＳ Ｐゴシック"/>
        <family val="3"/>
      </rPr>
      <t>※各用途の計算結果を入力。</t>
    </r>
    <r>
      <rPr>
        <b/>
        <sz val="11"/>
        <color indexed="10"/>
        <rFont val="ＭＳ Ｐゴシック"/>
        <family val="3"/>
      </rPr>
      <t>評価手法は建物全体と同一</t>
    </r>
    <r>
      <rPr>
        <sz val="11"/>
        <color indexed="10"/>
        <rFont val="ＭＳ Ｐゴシック"/>
        <family val="3"/>
      </rPr>
      <t>であること。</t>
    </r>
  </si>
  <si>
    <r>
      <t>表②　</t>
    </r>
    <r>
      <rPr>
        <sz val="11"/>
        <color indexed="10"/>
        <rFont val="ＭＳ Ｐゴシック"/>
        <family val="3"/>
      </rPr>
      <t>※各用途の計算結果を入力。</t>
    </r>
    <r>
      <rPr>
        <b/>
        <sz val="11"/>
        <color indexed="10"/>
        <rFont val="ＭＳ Ｐゴシック"/>
        <family val="3"/>
      </rPr>
      <t>評価手法は建物全体と同一</t>
    </r>
    <r>
      <rPr>
        <sz val="11"/>
        <color indexed="10"/>
        <rFont val="ＭＳ Ｐゴシック"/>
        <family val="3"/>
      </rPr>
      <t>であること。</t>
    </r>
  </si>
  <si>
    <t>面積</t>
  </si>
  <si>
    <t>未評価技術</t>
  </si>
  <si>
    <t>判定</t>
  </si>
  <si>
    <t>表3</t>
  </si>
  <si>
    <t>表4</t>
  </si>
  <si>
    <t>未評価</t>
  </si>
  <si>
    <t>「建築物全体（非住宅建築物の全体）」又は「複合建築物（非住宅部分全体）]の場合</t>
  </si>
  <si>
    <t>　本エクセル計算シートは、（一社）住宅性能評価・表示協会によるBELS評価業務方法書に基づく｢ZEBマーク｣の要件となる、削減率（再生可能エネルギーを除いた設計一次エネルギー消費量の基準一次エネルギー消費量からの削減率及び再生可能エネルギーを含めた設計一次エネルギー消費量の基準一次エネルギー消費量からの削減率）の算出を行なうために、作成したものです。</t>
  </si>
  <si>
    <t>本エクセル計算シートは、（一社）住宅性能評価・表示協会によるBELS評価業務方法書に基づく｢ZEBマーク｣の要件となる、削減率（再生可能エネルギーを除いた設計一次エネルギー消費量の基準一次エネルギー消費量からの削減率及び再生可能エネルギーを含めた設計一次エネルギー消費量の基準一次エネルギー消費量からの削減率）の算出を行なうために、作成したものです。</t>
  </si>
  <si>
    <r>
      <t>　　　　　　　　ＺＥＢ計算書　</t>
    </r>
    <r>
      <rPr>
        <sz val="11"/>
        <rFont val="ＭＳ Ｐゴシック"/>
        <family val="3"/>
      </rPr>
      <t>※標準入力法用</t>
    </r>
  </si>
  <si>
    <t>ERIホームページ　BELS技術情報　「ＢＥＬＳ評価におけるZEB表示の手引き」</t>
  </si>
  <si>
    <t>ZEBの計算方法や考え方は、下記を参照して下さい。</t>
  </si>
  <si>
    <t>標準入力法及びモデル建物法で使用可能です</t>
  </si>
  <si>
    <t>　　　　表③で選択した建物用途及び表④で判定欄がＯＫとなり、かつ2.のチェック内容に該当すればZEBを取得する建物用途について、選択した種類のZEBの表示が可能となります。</t>
  </si>
  <si>
    <t>　　　　選択した建物用途の全てで判定欄がＯＫとなり、かつ1.のチェック内容に該当する場合、ZEB Orientedの表示が可能となります。</t>
  </si>
  <si>
    <t>非住宅部分全体の延べ面積が10,000㎡以上　※2</t>
  </si>
  <si>
    <t>非住宅部分に未評価技術を採用　※2</t>
  </si>
  <si>
    <t>申請対象用途内に未評価技術を採用　※2</t>
  </si>
  <si>
    <t>※2　ZEB Oriented　の要件</t>
  </si>
  <si>
    <t>申請対象用途部分の延べ面積が10,000㎡以上　※3</t>
  </si>
  <si>
    <t>※3　全てのZEBのおいて申請対象範囲が「建物用途」の場合の要件</t>
  </si>
  <si>
    <t>コージェネなし・コージェネなしの計算タブを統一</t>
  </si>
  <si>
    <t>入力項目の文言を変更</t>
  </si>
  <si>
    <t>総合判定にチェック項目を追加し、最終判定の結果を表示</t>
  </si>
  <si>
    <t>1.に「ZEBの種類」のプルダウンを追加</t>
  </si>
  <si>
    <t>■ZEB計算書</t>
  </si>
  <si>
    <t>タブ「入力例」を追加</t>
  </si>
  <si>
    <t>表①のホテル等、病院等、百貨店等、飲食店等、集会所等の削減率の判定を修正</t>
  </si>
  <si>
    <t>Ver.1.1</t>
  </si>
  <si>
    <t>Ver.1.2</t>
  </si>
  <si>
    <t>各所入力の注意事項を追加</t>
  </si>
  <si>
    <t>■ZEB Orieted及び部分ZEB計算書</t>
  </si>
  <si>
    <r>
      <t>※※『ZEB』に適合の場合、Nearly ZEBは不適合となります。(Nealy ZEB 再エネ加え削減率: 75％以上100％</t>
    </r>
    <r>
      <rPr>
        <b/>
        <sz val="10"/>
        <rFont val="ＭＳ Ｐゴシック"/>
        <family val="3"/>
      </rPr>
      <t>未満</t>
    </r>
    <r>
      <rPr>
        <sz val="10"/>
        <rFont val="ＭＳ Ｐゴシック"/>
        <family val="3"/>
      </rPr>
      <t>)</t>
    </r>
  </si>
  <si>
    <t>※※『ZEB』に適合の場合、Nearly ZEBは不適合となります。(Nealy ZEB 再エネ加え削減率: 75％以上100％未満)</t>
  </si>
  <si>
    <t>Ver.2.0.1　日本ERI株式会社　202112</t>
  </si>
  <si>
    <t>Ver.2.0.1　日本ERI株式会社　202112</t>
  </si>
  <si>
    <t>Ver.2.0</t>
  </si>
  <si>
    <t>Ver.2.0.1</t>
  </si>
  <si>
    <t>表外に注意事項※※を追加</t>
  </si>
  <si>
    <t>ZEB Oriented</t>
  </si>
  <si>
    <t>BEIm
（同一用途のモデルは複数用途集計した結果）</t>
  </si>
  <si>
    <t>Ver.1.2.1 日本ERI株式会社　202204</t>
  </si>
  <si>
    <t>Ver.1.2.1</t>
  </si>
  <si>
    <t>表③のハッチングの制御の不具合を修正</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</si>
</sst>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quot;"/>
    <numFmt numFmtId="177" formatCode="0.0_ "/>
    <numFmt numFmtId="178" formatCode="0.00_ "/>
    <numFmt numFmtId="179" formatCode="0.00_);[Red]\(0.00\)"/>
    <numFmt numFmtId="180" formatCode="0.000_ "/>
    <numFmt numFmtId="181" formatCode="[$-411]ggge&quot;年&quot;m&quot;月&quot;d&quot;日&quot;;@"/>
    <numFmt numFmtId="182" formatCode="0&quot;枚&quot;"/>
    <numFmt numFmtId="183" formatCode="0.0&quot;ｗ&quot;"/>
    <numFmt numFmtId="184" formatCode="#,##0\ &quot;円&quot;"/>
    <numFmt numFmtId="185" formatCode="#,##0,\ &quot;千円&quot;"/>
    <numFmt numFmtId="186" formatCode="#,##0_ ;[Red]\-#,##0\ "/>
    <numFmt numFmtId="187" formatCode="#,##0_ "/>
    <numFmt numFmtId="188" formatCode="#,##0.00_ "/>
    <numFmt numFmtId="189" formatCode="#,##0_);[Red]\(#,##0\)"/>
    <numFmt numFmtId="190" formatCode="#,##0.0_ "/>
    <numFmt numFmtId="191" formatCode="#,##0,\ &quot;千円)&quot;"/>
    <numFmt numFmtId="192" formatCode="##.00&quot;kw&quot;"/>
    <numFmt numFmtId="193" formatCode="##.0&quot;度&quot;"/>
    <numFmt numFmtId="194" formatCode="#,##0.00_);[Red]\(#,##0.00\)"/>
    <numFmt numFmtId="195" formatCode="#,##0.000_ "/>
    <numFmt numFmtId="196" formatCode="#,##0.0;[Red]\-#,##0.0"/>
    <numFmt numFmtId="197" formatCode="yyyy&quot;年&quot;m&quot;月&quot;d&quot;日&quot;;@"/>
    <numFmt numFmtId="198" formatCode="0.00_ &quot;㎡&quot;"/>
    <numFmt numFmtId="199" formatCode="#;\-#;&quot;&quot;;@"/>
    <numFmt numFmtId="200" formatCode="0.00_ ;[Red]\-0.00\ "/>
    <numFmt numFmtId="201" formatCode="0.0_ ;[Red]\-0.0\ "/>
    <numFmt numFmtId="202" formatCode="0.0_);[Red]\(0.0\)"/>
    <numFmt numFmtId="203" formatCode="0_ ;[Red]\-0\ "/>
    <numFmt numFmtId="204" formatCode="0_ "/>
    <numFmt numFmtId="205" formatCode="[$]ggge&quot;年&quot;m&quot;月&quot;d&quot;日&quot;;@"/>
    <numFmt numFmtId="206" formatCode="[$-411]gge&quot;年&quot;m&quot;月&quot;d&quot;日&quot;;@"/>
    <numFmt numFmtId="207" formatCode="[$]gge&quot;年&quot;m&quot;月&quot;d&quot;日&quot;;@"/>
    <numFmt numFmtId="208" formatCode="#,##0.0_);[Red]\(#,##0.0\)"/>
    <numFmt numFmtId="209" formatCode="#,##0.0_ ;[Red]\-#,##0.0\ "/>
    <numFmt numFmtId="210" formatCode="#,##0.00_ ;[Red]\-#,##0.00\ "/>
    <numFmt numFmtId="211" formatCode="&quot;Yes&quot;;&quot;Yes&quot;;&quot;No&quot;"/>
    <numFmt numFmtId="212" formatCode="&quot;True&quot;;&quot;True&quot;;&quot;False&quot;"/>
    <numFmt numFmtId="213" formatCode="&quot;On&quot;;&quot;On&quot;;&quot;Off&quot;"/>
    <numFmt numFmtId="214" formatCode="[$€-2]\ #,##0.00_);[Red]\([$€-2]\ #,##0.00\)"/>
    <numFmt numFmtId="215" formatCode="[$]ggge&quot;年&quot;m&quot;月&quot;d&quot;日&quot;;@"/>
    <numFmt numFmtId="216"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4"/>
      <name val="ＭＳ Ｐゴシック"/>
      <family val="3"/>
    </font>
    <font>
      <sz val="12"/>
      <name val="ＭＳ Ｐゴシック"/>
      <family val="3"/>
    </font>
    <font>
      <sz val="10"/>
      <name val="ＭＳ Ｐゴシック"/>
      <family val="3"/>
    </font>
    <font>
      <sz val="10.5"/>
      <name val="ＭＳ Ｐゴシック"/>
      <family val="3"/>
    </font>
    <font>
      <b/>
      <sz val="11"/>
      <name val="ＭＳ Ｐゴシック"/>
      <family val="3"/>
    </font>
    <font>
      <sz val="12"/>
      <name val="Arial"/>
      <family val="2"/>
    </font>
    <font>
      <b/>
      <sz val="12"/>
      <name val="Arial"/>
      <family val="2"/>
    </font>
    <font>
      <b/>
      <u val="single"/>
      <sz val="11"/>
      <name val="ＭＳ Ｐゴシック"/>
      <family val="3"/>
    </font>
    <font>
      <sz val="8"/>
      <color indexed="8"/>
      <name val="ＭＳ Ｐゴシック"/>
      <family val="3"/>
    </font>
    <font>
      <sz val="9"/>
      <color indexed="8"/>
      <name val="ＭＳ Ｐゴシック"/>
      <family val="3"/>
    </font>
    <font>
      <u val="single"/>
      <sz val="11"/>
      <color indexed="10"/>
      <name val="ＭＳ Ｐゴシック"/>
      <family val="3"/>
    </font>
    <font>
      <b/>
      <sz val="10.5"/>
      <name val="ＭＳ Ｐゴシック"/>
      <family val="3"/>
    </font>
    <font>
      <vertAlign val="superscript"/>
      <sz val="11"/>
      <name val="ＭＳ Ｐゴシック"/>
      <family val="3"/>
    </font>
    <font>
      <vertAlign val="superscript"/>
      <sz val="10.5"/>
      <name val="ＭＳ Ｐゴシック"/>
      <family val="3"/>
    </font>
    <font>
      <vertAlign val="superscript"/>
      <sz val="12"/>
      <name val="ＭＳ Ｐゴシック"/>
      <family val="3"/>
    </font>
    <font>
      <u val="single"/>
      <sz val="10"/>
      <name val="ＭＳ Ｐゴシック"/>
      <family val="3"/>
    </font>
    <font>
      <sz val="11"/>
      <color indexed="10"/>
      <name val="ＭＳ Ｐゴシック"/>
      <family val="3"/>
    </font>
    <font>
      <sz val="10"/>
      <color indexed="8"/>
      <name val="ＭＳ Ｐゴシック"/>
      <family val="3"/>
    </font>
    <font>
      <sz val="10"/>
      <color indexed="10"/>
      <name val="ＭＳ Ｐゴシック"/>
      <family val="3"/>
    </font>
    <font>
      <sz val="9"/>
      <name val="MS P ゴシック"/>
      <family val="3"/>
    </font>
    <font>
      <b/>
      <sz val="9"/>
      <name val="MS P ゴシック"/>
      <family val="3"/>
    </font>
    <font>
      <b/>
      <sz val="11"/>
      <color indexed="10"/>
      <name val="ＭＳ Ｐゴシック"/>
      <family val="3"/>
    </font>
    <font>
      <b/>
      <sz val="10"/>
      <name val="MS P 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2"/>
      <name val="Arial"/>
      <family val="2"/>
    </font>
    <font>
      <b/>
      <sz val="14"/>
      <color indexed="8"/>
      <name val="ＭＳ Ｐゴシック"/>
      <family val="3"/>
    </font>
    <font>
      <sz val="8"/>
      <color indexed="10"/>
      <name val="ＭＳ Ｐゴシック"/>
      <family val="3"/>
    </font>
    <font>
      <u val="single"/>
      <sz val="10"/>
      <color indexed="12"/>
      <name val="ＭＳ Ｐゴシック"/>
      <family val="3"/>
    </font>
    <font>
      <b/>
      <sz val="18"/>
      <color indexed="8"/>
      <name val="ＭＳ Ｐゴシック"/>
      <family val="3"/>
    </font>
    <font>
      <b/>
      <sz val="16"/>
      <color indexed="10"/>
      <name val="ＭＳ Ｐゴシック"/>
      <family val="3"/>
    </font>
    <font>
      <b/>
      <sz val="14"/>
      <color indexed="10"/>
      <name val="ＭＳ Ｐゴシック"/>
      <family val="3"/>
    </font>
    <font>
      <b/>
      <sz val="11"/>
      <color indexed="8"/>
      <name val="Calibri"/>
      <family val="2"/>
    </font>
    <font>
      <b/>
      <sz val="12"/>
      <color indexed="10"/>
      <name val="ＭＳ Ｐゴシック"/>
      <family val="3"/>
    </font>
    <font>
      <b/>
      <sz val="12"/>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rgb="FF0000FF"/>
      <name val="Arial"/>
      <family val="2"/>
    </font>
    <font>
      <b/>
      <sz val="14"/>
      <color theme="1"/>
      <name val="Calibri"/>
      <family val="3"/>
    </font>
    <font>
      <sz val="9"/>
      <color theme="1"/>
      <name val="Calibri"/>
      <family val="3"/>
    </font>
    <font>
      <sz val="10"/>
      <color theme="1"/>
      <name val="Calibri"/>
      <family val="3"/>
    </font>
    <font>
      <sz val="8"/>
      <color rgb="FFFF0000"/>
      <name val="Calibri"/>
      <family val="3"/>
    </font>
    <font>
      <sz val="10"/>
      <color rgb="FFFF0000"/>
      <name val="Calibri"/>
      <family val="3"/>
    </font>
    <font>
      <sz val="11"/>
      <color rgb="FFFF0000"/>
      <name val="ＭＳ Ｐゴシック"/>
      <family val="3"/>
    </font>
    <font>
      <u val="single"/>
      <sz val="10"/>
      <color theme="10"/>
      <name val="Calibri"/>
      <family val="3"/>
    </font>
    <font>
      <b/>
      <sz val="18"/>
      <color theme="1"/>
      <name val="Calibri"/>
      <family val="3"/>
    </font>
    <font>
      <sz val="8"/>
      <color theme="1"/>
      <name val="Calibri"/>
      <family val="3"/>
    </font>
    <font>
      <b/>
      <sz val="11"/>
      <color rgb="FFFF0000"/>
      <name val="Calibri"/>
      <family val="3"/>
    </font>
    <font>
      <b/>
      <sz val="14"/>
      <color rgb="FFFF0000"/>
      <name val="Calibri"/>
      <family val="3"/>
    </font>
    <font>
      <b/>
      <sz val="16"/>
      <color rgb="FFFF0000"/>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CCFFCC"/>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99CC"/>
        <bgColor indexed="64"/>
      </patternFill>
    </fill>
    <fill>
      <patternFill patternType="solid">
        <fgColor theme="0" tint="-0.24993999302387238"/>
        <bgColor indexed="64"/>
      </patternFill>
    </fill>
    <fill>
      <patternFill patternType="solid">
        <fgColor theme="9" tint="0.5999600291252136"/>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dotted"/>
    </border>
    <border>
      <left/>
      <right style="medium"/>
      <top style="medium"/>
      <bottom style="dotted"/>
    </border>
    <border>
      <left/>
      <right/>
      <top style="thin"/>
      <bottom/>
    </border>
    <border>
      <left/>
      <right style="medium"/>
      <top style="thin"/>
      <bottom/>
    </border>
    <border>
      <left>
        <color indexed="63"/>
      </left>
      <right>
        <color indexed="63"/>
      </right>
      <top style="thin"/>
      <bottom style="thin"/>
    </border>
    <border>
      <left style="medium"/>
      <right/>
      <top style="thin"/>
      <bottom/>
    </border>
    <border>
      <left style="medium"/>
      <right/>
      <top style="thin"/>
      <bottom style="thin"/>
    </border>
    <border>
      <left>
        <color indexed="63"/>
      </left>
      <right style="medium"/>
      <top style="thin"/>
      <bottom style="thin"/>
    </border>
    <border>
      <left/>
      <right/>
      <top style="dotted"/>
      <bottom style="dotted"/>
    </border>
    <border>
      <left/>
      <right style="medium"/>
      <top style="dotted"/>
      <bottom style="dotted"/>
    </border>
    <border>
      <left/>
      <right/>
      <top style="dotted"/>
      <bottom style="medium"/>
    </border>
    <border>
      <left/>
      <right style="medium"/>
      <top style="dotted"/>
      <bottom style="medium"/>
    </border>
    <border>
      <left>
        <color indexed="63"/>
      </left>
      <right>
        <color indexed="63"/>
      </right>
      <top style="dotted"/>
      <bottom>
        <color indexed="63"/>
      </bottom>
    </border>
    <border>
      <left/>
      <right style="medium"/>
      <top style="dotted"/>
      <bottom>
        <color indexed="63"/>
      </bottom>
    </border>
    <border>
      <left/>
      <right/>
      <top style="thin"/>
      <bottom style="dotted"/>
    </border>
    <border>
      <left/>
      <right style="medium"/>
      <top style="thin"/>
      <bottom style="dotted"/>
    </border>
    <border>
      <left/>
      <right/>
      <top>
        <color indexed="63"/>
      </top>
      <bottom style="dotted"/>
    </border>
    <border>
      <left/>
      <right style="medium"/>
      <top>
        <color indexed="63"/>
      </top>
      <bottom style="dotted"/>
    </border>
    <border>
      <left style="thin"/>
      <right>
        <color indexed="63"/>
      </right>
      <top style="thin"/>
      <bottom style="thin"/>
    </border>
    <border>
      <left style="thin"/>
      <right/>
      <top style="thin"/>
      <bottom style="dotted"/>
    </border>
    <border>
      <left style="thin"/>
      <right/>
      <top style="dotted"/>
      <bottom style="dotted"/>
    </border>
    <border>
      <left style="thin"/>
      <right/>
      <top style="medium"/>
      <bottom style="dotted"/>
    </border>
    <border>
      <left style="thin"/>
      <right/>
      <top>
        <color indexed="63"/>
      </top>
      <bottom style="dotted"/>
    </border>
    <border>
      <left style="thin"/>
      <right/>
      <top style="dotted"/>
      <bottom>
        <color indexed="63"/>
      </bottom>
    </border>
    <border>
      <left style="thin"/>
      <right/>
      <top style="dotted"/>
      <bottom style="medium"/>
    </border>
    <border>
      <left style="thin"/>
      <right style="thin"/>
      <top style="thin"/>
      <bottom style="thin"/>
    </border>
    <border>
      <left/>
      <right style="thin"/>
      <top/>
      <bottom/>
    </border>
    <border>
      <left style="thin"/>
      <right style="thin"/>
      <top/>
      <bottom/>
    </border>
    <border>
      <left style="thin"/>
      <right/>
      <top/>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thin"/>
      <right style="medium"/>
      <top style="thin"/>
      <bottom style="thin"/>
    </border>
    <border>
      <left style="medium"/>
      <right/>
      <top style="thin"/>
      <bottom style="dotted"/>
    </border>
    <border>
      <left/>
      <right style="thin"/>
      <top style="thin"/>
      <bottom style="dotted"/>
    </border>
    <border>
      <left/>
      <right style="hair"/>
      <top style="thin"/>
      <bottom style="dotted"/>
    </border>
    <border>
      <left style="hair"/>
      <right/>
      <top style="thin"/>
      <bottom style="dotted"/>
    </border>
    <border>
      <left style="medium"/>
      <right/>
      <top style="dotted"/>
      <bottom style="dotted"/>
    </border>
    <border>
      <left/>
      <right style="thin"/>
      <top style="dotted"/>
      <bottom style="dotted"/>
    </border>
    <border>
      <left/>
      <right style="hair"/>
      <top style="dotted"/>
      <bottom style="dotted"/>
    </border>
    <border>
      <left style="hair"/>
      <right/>
      <top style="dotted"/>
      <bottom style="dotted"/>
    </border>
    <border>
      <left style="medium"/>
      <right/>
      <top style="dotted"/>
      <bottom style="thin"/>
    </border>
    <border>
      <left/>
      <right/>
      <top style="dotted"/>
      <bottom style="thin"/>
    </border>
    <border>
      <left/>
      <right style="medium"/>
      <top style="dotted"/>
      <bottom style="thin"/>
    </border>
    <border>
      <left style="hair"/>
      <right>
        <color indexed="63"/>
      </right>
      <top style="thin"/>
      <bottom style="thin"/>
    </border>
    <border>
      <left/>
      <right style="hair"/>
      <top style="thin"/>
      <bottom style="thin"/>
    </border>
    <border>
      <left>
        <color indexed="63"/>
      </left>
      <right style="thin"/>
      <top style="thin"/>
      <bottom style="thin"/>
    </border>
    <border>
      <left style="medium"/>
      <right/>
      <top>
        <color indexed="63"/>
      </top>
      <bottom style="thin"/>
    </border>
    <border>
      <left>
        <color indexed="63"/>
      </left>
      <right>
        <color indexed="63"/>
      </right>
      <top>
        <color indexed="63"/>
      </top>
      <bottom style="thin"/>
    </border>
    <border>
      <left/>
      <right style="medium"/>
      <top>
        <color indexed="63"/>
      </top>
      <bottom style="thin"/>
    </border>
    <border>
      <left/>
      <right style="thin"/>
      <top style="thin"/>
      <bottom/>
    </border>
    <border>
      <left style="medium"/>
      <right/>
      <top/>
      <bottom style="medium"/>
    </border>
    <border>
      <left/>
      <right style="thin"/>
      <top/>
      <bottom style="medium"/>
    </border>
    <border>
      <left style="thin"/>
      <right>
        <color indexed="63"/>
      </right>
      <top style="thin"/>
      <bottom>
        <color indexed="63"/>
      </bottom>
    </border>
    <border>
      <left/>
      <right style="medium"/>
      <top>
        <color indexed="63"/>
      </top>
      <bottom style="medium"/>
    </border>
    <border>
      <left/>
      <right style="thin"/>
      <top style="dotted"/>
      <bottom style="medium"/>
    </border>
    <border>
      <left style="hair"/>
      <right/>
      <top style="dotted"/>
      <bottom style="medium"/>
    </border>
    <border>
      <left/>
      <right style="hair"/>
      <top style="dotted"/>
      <bottom style="medium"/>
    </border>
    <border>
      <left style="medium"/>
      <right>
        <color indexed="63"/>
      </right>
      <top style="medium"/>
      <bottom>
        <color indexed="63"/>
      </bottom>
    </border>
    <border>
      <left/>
      <right/>
      <top style="medium"/>
      <bottom/>
    </border>
    <border>
      <left/>
      <right style="thin"/>
      <top style="medium"/>
      <bottom/>
    </border>
    <border>
      <left style="medium"/>
      <right/>
      <top/>
      <bottom/>
    </border>
    <border>
      <left/>
      <right style="thin"/>
      <top style="medium"/>
      <bottom style="dotted"/>
    </border>
    <border>
      <left style="hair"/>
      <right/>
      <top style="medium"/>
      <bottom style="dotted"/>
    </border>
    <border>
      <left>
        <color indexed="63"/>
      </left>
      <right style="hair"/>
      <top style="medium"/>
      <bottom style="dotted"/>
    </border>
    <border>
      <left style="thin"/>
      <right/>
      <top style="dotted"/>
      <bottom style="thin"/>
    </border>
    <border>
      <left/>
      <right style="thin"/>
      <top style="dotted"/>
      <bottom style="thin"/>
    </border>
    <border>
      <left/>
      <right style="hair"/>
      <top style="dotted"/>
      <bottom style="thin"/>
    </border>
    <border>
      <left style="hair"/>
      <right/>
      <top style="dotted"/>
      <bottom style="thin"/>
    </border>
    <border>
      <left/>
      <right style="thin"/>
      <top>
        <color indexed="63"/>
      </top>
      <bottom style="dotted"/>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thin"/>
      <top style="thin"/>
      <bottom style="hair"/>
    </border>
    <border>
      <left style="thin"/>
      <right style="thin"/>
      <top style="hair"/>
      <bottom style="thin"/>
    </border>
    <border>
      <left style="thin"/>
      <right style="thin"/>
      <top style="hair"/>
      <bottom style="hair"/>
    </border>
    <border>
      <left style="medium"/>
      <right style="thin"/>
      <top style="thin"/>
      <bottom>
        <color indexed="63"/>
      </bottom>
    </border>
    <border>
      <left style="thin"/>
      <right style="thin"/>
      <top style="thin"/>
      <bottom/>
    </border>
    <border>
      <left style="medium"/>
      <right style="thin"/>
      <top/>
      <bottom/>
    </border>
    <border>
      <left style="medium"/>
      <right style="thin"/>
      <top>
        <color indexed="63"/>
      </top>
      <bottom style="thin"/>
    </border>
    <border>
      <left style="thin"/>
      <right style="thin"/>
      <top>
        <color indexed="63"/>
      </top>
      <bottom style="thin"/>
    </border>
    <border>
      <left style="thin"/>
      <right style="thin"/>
      <top style="double"/>
      <bottom style="thin"/>
    </border>
    <border>
      <left style="thin"/>
      <right style="medium"/>
      <top style="double"/>
      <bottom style="thin"/>
    </border>
    <border>
      <left style="thin"/>
      <right style="medium"/>
      <top style="thin"/>
      <bottom>
        <color indexed="63"/>
      </bottom>
    </border>
    <border>
      <left style="thin"/>
      <right style="medium"/>
      <top>
        <color indexed="63"/>
      </top>
      <bottom style="thin"/>
    </border>
    <border>
      <left>
        <color indexed="63"/>
      </left>
      <right style="thin"/>
      <top style="double"/>
      <bottom style="thin"/>
    </border>
    <border>
      <left>
        <color indexed="63"/>
      </left>
      <right style="thin"/>
      <top style="thin"/>
      <bottom style="medium"/>
    </border>
    <border>
      <left>
        <color indexed="63"/>
      </left>
      <right style="thin"/>
      <top style="medium"/>
      <bottom style="thin"/>
    </border>
    <border>
      <left style="hair"/>
      <right style="hair"/>
      <top style="thin"/>
      <bottom style="thin"/>
    </border>
    <border>
      <left style="hair"/>
      <right style="thin"/>
      <top style="thin"/>
      <bottom style="thin"/>
    </border>
    <border>
      <left style="hair"/>
      <right style="hair"/>
      <top style="thin"/>
      <bottom style="medium"/>
    </border>
    <border>
      <left style="hair"/>
      <right style="thin"/>
      <top style="thin"/>
      <bottom style="medium"/>
    </border>
    <border>
      <left/>
      <right style="medium"/>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right style="medium"/>
      <top style="medium"/>
      <bottom/>
    </border>
    <border>
      <left/>
      <right style="medium"/>
      <top/>
      <bottom/>
    </border>
    <border>
      <left style="thin"/>
      <right style="hair"/>
      <top>
        <color indexed="63"/>
      </top>
      <bottom style="thin"/>
    </border>
    <border>
      <left style="hair"/>
      <right style="hair"/>
      <top>
        <color indexed="63"/>
      </top>
      <bottom style="thin"/>
    </border>
    <border>
      <left style="thin"/>
      <right style="hair"/>
      <top style="thin"/>
      <bottom style="medium"/>
    </border>
    <border>
      <left style="thin"/>
      <right style="hair"/>
      <top style="thin"/>
      <bottom style="thin"/>
    </border>
    <border>
      <left style="thin"/>
      <right>
        <color indexed="63"/>
      </right>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hair"/>
      <right style="hair"/>
      <top style="double"/>
      <bottom style="thin"/>
    </border>
    <border>
      <left style="hair"/>
      <right style="thin"/>
      <top style="double"/>
      <bottom style="thin"/>
    </border>
    <border>
      <left style="thin"/>
      <right>
        <color indexed="63"/>
      </right>
      <top style="double"/>
      <bottom style="thin"/>
    </border>
    <border>
      <left>
        <color indexed="63"/>
      </left>
      <right style="medium"/>
      <top style="double"/>
      <bottom style="thin"/>
    </border>
    <border>
      <left style="thin"/>
      <right style="hair"/>
      <top style="thin"/>
      <bottom style="double"/>
    </border>
    <border>
      <left style="hair"/>
      <right style="hair"/>
      <top style="thin"/>
      <bottom style="double"/>
    </border>
    <border>
      <left style="hair"/>
      <right style="thin"/>
      <top style="thin"/>
      <bottom style="double"/>
    </border>
    <border>
      <left style="hair"/>
      <right style="thin"/>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style="medium"/>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color indexed="63"/>
      </top>
      <bottom style="double"/>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529">
    <xf numFmtId="0" fontId="0" fillId="0" borderId="0" xfId="0" applyFont="1" applyAlignment="1">
      <alignment vertical="center"/>
    </xf>
    <xf numFmtId="38" fontId="3" fillId="0" borderId="0" xfId="54" applyFont="1" applyFill="1" applyBorder="1" applyAlignment="1" applyProtection="1">
      <alignment vertical="center"/>
      <protection/>
    </xf>
    <xf numFmtId="38" fontId="3" fillId="0" borderId="10" xfId="54" applyFont="1" applyFill="1" applyBorder="1" applyAlignment="1" applyProtection="1">
      <alignment vertical="center"/>
      <protection/>
    </xf>
    <xf numFmtId="196" fontId="11" fillId="33" borderId="0" xfId="54" applyNumberFormat="1" applyFont="1" applyFill="1" applyBorder="1" applyAlignment="1" applyProtection="1">
      <alignment vertical="center"/>
      <protection/>
    </xf>
    <xf numFmtId="196" fontId="11" fillId="33" borderId="0" xfId="54" applyNumberFormat="1" applyFont="1" applyFill="1" applyBorder="1" applyAlignment="1" applyProtection="1">
      <alignment horizontal="center" vertical="center"/>
      <protection/>
    </xf>
    <xf numFmtId="0" fontId="3" fillId="0" borderId="0" xfId="67" applyProtection="1">
      <alignment vertical="center"/>
      <protection hidden="1"/>
    </xf>
    <xf numFmtId="0" fontId="3" fillId="0" borderId="0" xfId="67" applyAlignment="1" applyProtection="1">
      <alignment vertical="center" wrapText="1"/>
      <protection hidden="1"/>
    </xf>
    <xf numFmtId="0" fontId="3" fillId="34" borderId="0" xfId="67" applyFill="1" applyProtection="1">
      <alignment vertical="center"/>
      <protection hidden="1"/>
    </xf>
    <xf numFmtId="3" fontId="74" fillId="0" borderId="0" xfId="54" applyNumberFormat="1" applyFont="1" applyFill="1" applyBorder="1" applyAlignment="1" applyProtection="1">
      <alignment vertical="center"/>
      <protection/>
    </xf>
    <xf numFmtId="0" fontId="0" fillId="0" borderId="0" xfId="0" applyFill="1" applyBorder="1" applyAlignment="1">
      <alignment horizontal="center" vertical="center"/>
    </xf>
    <xf numFmtId="0" fontId="0" fillId="35" borderId="0" xfId="0" applyFill="1" applyAlignment="1">
      <alignment vertical="center"/>
    </xf>
    <xf numFmtId="0" fontId="0" fillId="0" borderId="0" xfId="0" applyFill="1" applyAlignment="1">
      <alignment vertical="center"/>
    </xf>
    <xf numFmtId="0" fontId="68" fillId="0" borderId="0" xfId="0" applyFont="1" applyAlignment="1">
      <alignment vertical="center"/>
    </xf>
    <xf numFmtId="0" fontId="75" fillId="0" borderId="0" xfId="0" applyFont="1" applyAlignment="1">
      <alignment horizontal="center" vertical="center"/>
    </xf>
    <xf numFmtId="0" fontId="76" fillId="0" borderId="0" xfId="0" applyFont="1" applyBorder="1" applyAlignment="1">
      <alignment horizontal="center" vertical="center" wrapText="1"/>
    </xf>
    <xf numFmtId="0" fontId="76" fillId="0" borderId="0" xfId="0" applyFont="1" applyFill="1" applyBorder="1" applyAlignment="1">
      <alignment horizontal="center" vertical="center"/>
    </xf>
    <xf numFmtId="0" fontId="68" fillId="0" borderId="0" xfId="0" applyFont="1" applyFill="1" applyAlignment="1">
      <alignment vertical="center"/>
    </xf>
    <xf numFmtId="0" fontId="77" fillId="0" borderId="0" xfId="0" applyFont="1" applyAlignment="1">
      <alignment vertical="center"/>
    </xf>
    <xf numFmtId="0" fontId="77" fillId="0" borderId="0" xfId="0" applyFont="1" applyFill="1" applyAlignment="1">
      <alignment vertical="center"/>
    </xf>
    <xf numFmtId="0" fontId="78" fillId="0" borderId="0" xfId="0" applyFont="1" applyAlignment="1">
      <alignment vertical="center"/>
    </xf>
    <xf numFmtId="0" fontId="78" fillId="0" borderId="0" xfId="0" applyFont="1" applyFill="1" applyAlignment="1">
      <alignment vertical="center"/>
    </xf>
    <xf numFmtId="0" fontId="76" fillId="0" borderId="0" xfId="0" applyFont="1" applyAlignment="1">
      <alignment vertical="center"/>
    </xf>
    <xf numFmtId="0" fontId="79" fillId="0" borderId="0" xfId="0" applyFont="1" applyAlignment="1">
      <alignment vertical="center"/>
    </xf>
    <xf numFmtId="0" fontId="3" fillId="34" borderId="0" xfId="67" applyFill="1">
      <alignment vertical="center"/>
      <protection/>
    </xf>
    <xf numFmtId="0" fontId="5" fillId="34" borderId="0" xfId="67" applyFont="1" applyFill="1" applyAlignment="1">
      <alignment horizontal="right" vertical="center"/>
      <protection/>
    </xf>
    <xf numFmtId="0" fontId="3" fillId="0" borderId="0" xfId="67">
      <alignment vertical="center"/>
      <protection/>
    </xf>
    <xf numFmtId="0" fontId="12" fillId="34" borderId="0" xfId="67" applyFont="1" applyFill="1">
      <alignment vertical="center"/>
      <protection/>
    </xf>
    <xf numFmtId="0" fontId="80" fillId="34" borderId="0" xfId="67" applyFont="1" applyFill="1">
      <alignment vertical="center"/>
      <protection/>
    </xf>
    <xf numFmtId="0" fontId="4" fillId="0" borderId="0" xfId="67" applyFont="1" applyAlignment="1">
      <alignment horizontal="center" vertical="center"/>
      <protection/>
    </xf>
    <xf numFmtId="0" fontId="3" fillId="0" borderId="0" xfId="67" applyAlignment="1">
      <alignment horizontal="center" vertical="center"/>
      <protection/>
    </xf>
    <xf numFmtId="0" fontId="7" fillId="34" borderId="10" xfId="67" applyFont="1" applyFill="1" applyBorder="1">
      <alignment vertical="center"/>
      <protection/>
    </xf>
    <xf numFmtId="0" fontId="3" fillId="0" borderId="10" xfId="67" applyBorder="1">
      <alignment vertical="center"/>
      <protection/>
    </xf>
    <xf numFmtId="0" fontId="4" fillId="0" borderId="10" xfId="67" applyFont="1" applyBorder="1" applyAlignment="1">
      <alignment horizontal="center" vertical="center"/>
      <protection/>
    </xf>
    <xf numFmtId="0" fontId="3" fillId="0" borderId="11" xfId="67" applyBorder="1">
      <alignment vertical="center"/>
      <protection/>
    </xf>
    <xf numFmtId="0" fontId="3" fillId="0" borderId="12" xfId="67" applyBorder="1">
      <alignment vertical="center"/>
      <protection/>
    </xf>
    <xf numFmtId="0" fontId="8" fillId="0" borderId="0" xfId="67" applyFont="1" applyAlignment="1">
      <alignment horizontal="center" vertical="center" textRotation="255" wrapText="1"/>
      <protection/>
    </xf>
    <xf numFmtId="0" fontId="8" fillId="0" borderId="0" xfId="67" applyFont="1" applyAlignment="1">
      <alignment horizontal="center" vertical="center" wrapText="1"/>
      <protection/>
    </xf>
    <xf numFmtId="0" fontId="8" fillId="0" borderId="0" xfId="67" applyFont="1">
      <alignment vertical="center"/>
      <protection/>
    </xf>
    <xf numFmtId="0" fontId="8" fillId="0" borderId="0" xfId="67" applyFont="1" applyAlignment="1">
      <alignment horizontal="center" vertical="center"/>
      <protection/>
    </xf>
    <xf numFmtId="0" fontId="7" fillId="34" borderId="0" xfId="67" applyFont="1" applyFill="1">
      <alignment vertical="center"/>
      <protection/>
    </xf>
    <xf numFmtId="0" fontId="7" fillId="0" borderId="0" xfId="67" applyFont="1">
      <alignment vertical="center"/>
      <protection/>
    </xf>
    <xf numFmtId="0" fontId="4" fillId="0" borderId="13"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3" fillId="34" borderId="0" xfId="67" applyFill="1" applyBorder="1" applyAlignment="1">
      <alignment vertical="center" wrapText="1"/>
      <protection/>
    </xf>
    <xf numFmtId="0" fontId="3" fillId="0" borderId="0" xfId="67" applyFill="1" applyBorder="1" applyAlignment="1">
      <alignment vertical="center" wrapText="1"/>
      <protection/>
    </xf>
    <xf numFmtId="199" fontId="3" fillId="0" borderId="0" xfId="67" applyNumberFormat="1" applyFill="1" applyBorder="1" applyAlignment="1" applyProtection="1">
      <alignment horizontal="left" vertical="center" wrapText="1"/>
      <protection locked="0"/>
    </xf>
    <xf numFmtId="0" fontId="9" fillId="2" borderId="15" xfId="67" applyFont="1" applyFill="1" applyBorder="1" applyAlignment="1">
      <alignment horizontal="left" vertical="center" shrinkToFit="1"/>
      <protection/>
    </xf>
    <xf numFmtId="0" fontId="3" fillId="0" borderId="0" xfId="67" applyBorder="1">
      <alignment vertical="center"/>
      <protection/>
    </xf>
    <xf numFmtId="0" fontId="4" fillId="0" borderId="0" xfId="67" applyFont="1" applyBorder="1" applyAlignment="1">
      <alignment horizontal="center" vertical="center"/>
      <protection/>
    </xf>
    <xf numFmtId="0" fontId="6" fillId="34" borderId="0" xfId="67" applyFont="1" applyFill="1" applyBorder="1">
      <alignment vertical="center"/>
      <protection/>
    </xf>
    <xf numFmtId="0" fontId="5" fillId="34" borderId="0" xfId="67" applyFont="1" applyFill="1" applyBorder="1" applyAlignment="1">
      <alignment horizontal="center" vertical="center"/>
      <protection/>
    </xf>
    <xf numFmtId="0" fontId="3" fillId="0" borderId="16" xfId="67" applyFill="1" applyBorder="1">
      <alignment vertical="center"/>
      <protection/>
    </xf>
    <xf numFmtId="0" fontId="3" fillId="0" borderId="13" xfId="67" applyFill="1" applyBorder="1">
      <alignment vertical="center"/>
      <protection/>
    </xf>
    <xf numFmtId="0" fontId="9" fillId="2" borderId="17" xfId="67" applyFont="1" applyFill="1" applyBorder="1" applyAlignment="1">
      <alignment horizontal="left" vertical="center" shrinkToFit="1"/>
      <protection/>
    </xf>
    <xf numFmtId="0" fontId="9" fillId="2" borderId="18" xfId="67" applyFont="1" applyFill="1" applyBorder="1" applyAlignment="1">
      <alignment horizontal="left" vertical="center" shrinkToFit="1"/>
      <protection/>
    </xf>
    <xf numFmtId="208" fontId="10" fillId="0" borderId="13" xfId="54" applyNumberFormat="1" applyFont="1" applyFill="1" applyBorder="1" applyAlignment="1" applyProtection="1">
      <alignment vertical="center"/>
      <protection/>
    </xf>
    <xf numFmtId="0" fontId="3" fillId="0" borderId="19" xfId="67" applyBorder="1" applyAlignment="1">
      <alignment vertical="center"/>
      <protection/>
    </xf>
    <xf numFmtId="0" fontId="3" fillId="0" borderId="20" xfId="67" applyBorder="1" applyAlignment="1">
      <alignment vertical="center"/>
      <protection/>
    </xf>
    <xf numFmtId="0" fontId="3" fillId="0" borderId="21" xfId="67" applyBorder="1" applyAlignment="1">
      <alignment vertical="center"/>
      <protection/>
    </xf>
    <xf numFmtId="0" fontId="3" fillId="0" borderId="22" xfId="67" applyBorder="1" applyAlignment="1">
      <alignment vertical="center"/>
      <protection/>
    </xf>
    <xf numFmtId="0" fontId="3" fillId="0" borderId="23" xfId="67" applyBorder="1" applyAlignment="1">
      <alignment vertical="center"/>
      <protection/>
    </xf>
    <xf numFmtId="0" fontId="3" fillId="0" borderId="24" xfId="67" applyBorder="1" applyAlignment="1">
      <alignment vertical="center"/>
      <protection/>
    </xf>
    <xf numFmtId="0" fontId="3" fillId="0" borderId="25" xfId="67" applyBorder="1" applyAlignment="1">
      <alignment vertical="center"/>
      <protection/>
    </xf>
    <xf numFmtId="0" fontId="3" fillId="0" borderId="26" xfId="67" applyBorder="1" applyAlignment="1">
      <alignment vertical="center"/>
      <protection/>
    </xf>
    <xf numFmtId="0" fontId="3" fillId="0" borderId="27" xfId="67" applyBorder="1" applyAlignment="1">
      <alignment vertical="center"/>
      <protection/>
    </xf>
    <xf numFmtId="0" fontId="3" fillId="0" borderId="28" xfId="67" applyBorder="1" applyAlignment="1">
      <alignment vertical="center"/>
      <protection/>
    </xf>
    <xf numFmtId="0" fontId="6" fillId="34" borderId="29" xfId="67" applyFont="1" applyFill="1" applyBorder="1" applyAlignment="1">
      <alignment horizontal="center" vertical="center"/>
      <protection/>
    </xf>
    <xf numFmtId="0" fontId="6" fillId="34" borderId="0" xfId="67" applyFont="1" applyFill="1" applyAlignment="1">
      <alignment horizontal="center" vertical="center"/>
      <protection/>
    </xf>
    <xf numFmtId="0" fontId="6" fillId="34" borderId="11" xfId="67" applyFont="1" applyFill="1" applyBorder="1" applyAlignment="1">
      <alignment horizontal="center" vertical="center"/>
      <protection/>
    </xf>
    <xf numFmtId="0" fontId="6" fillId="34" borderId="19" xfId="67" applyFont="1" applyFill="1" applyBorder="1" applyAlignment="1">
      <alignment horizontal="center" vertical="center"/>
      <protection/>
    </xf>
    <xf numFmtId="0" fontId="6" fillId="34" borderId="30" xfId="67" applyFont="1" applyFill="1" applyBorder="1" applyAlignment="1">
      <alignment horizontal="center" vertical="center"/>
      <protection/>
    </xf>
    <xf numFmtId="0" fontId="6" fillId="34" borderId="31" xfId="67" applyFont="1" applyFill="1" applyBorder="1" applyAlignment="1">
      <alignment horizontal="center" vertical="center"/>
      <protection/>
    </xf>
    <xf numFmtId="0" fontId="6" fillId="0" borderId="32" xfId="67" applyFont="1" applyBorder="1">
      <alignment vertical="center"/>
      <protection/>
    </xf>
    <xf numFmtId="0" fontId="6" fillId="0" borderId="33" xfId="67" applyFont="1" applyBorder="1" applyAlignment="1">
      <alignment vertical="center"/>
      <protection/>
    </xf>
    <xf numFmtId="0" fontId="6" fillId="0" borderId="34" xfId="67" applyFont="1" applyBorder="1" applyAlignment="1">
      <alignment vertical="center"/>
      <protection/>
    </xf>
    <xf numFmtId="0" fontId="6" fillId="0" borderId="30" xfId="67" applyFont="1" applyBorder="1" applyAlignment="1">
      <alignment vertical="center"/>
      <protection/>
    </xf>
    <xf numFmtId="0" fontId="6" fillId="0" borderId="31" xfId="67" applyFont="1" applyBorder="1" applyAlignment="1">
      <alignment vertical="center"/>
      <protection/>
    </xf>
    <xf numFmtId="0" fontId="6" fillId="0" borderId="35" xfId="67" applyFont="1" applyBorder="1" applyAlignment="1">
      <alignment vertical="center"/>
      <protection/>
    </xf>
    <xf numFmtId="0" fontId="6" fillId="34" borderId="35" xfId="67" applyFont="1" applyFill="1" applyBorder="1" applyAlignment="1">
      <alignment horizontal="center" vertical="center"/>
      <protection/>
    </xf>
    <xf numFmtId="0" fontId="76" fillId="0" borderId="0" xfId="0" applyFont="1" applyBorder="1" applyAlignment="1">
      <alignment horizontal="left" vertical="center"/>
    </xf>
    <xf numFmtId="0" fontId="0" fillId="0" borderId="36" xfId="0" applyBorder="1" applyAlignment="1">
      <alignment vertical="center"/>
    </xf>
    <xf numFmtId="0" fontId="0" fillId="0" borderId="36" xfId="0" applyBorder="1" applyAlignment="1">
      <alignment vertical="center"/>
    </xf>
    <xf numFmtId="0" fontId="68" fillId="0" borderId="0" xfId="0" applyFont="1" applyFill="1" applyBorder="1" applyAlignment="1">
      <alignment vertical="center"/>
    </xf>
    <xf numFmtId="0" fontId="0" fillId="0" borderId="0" xfId="0" applyFill="1" applyBorder="1" applyAlignment="1">
      <alignment vertical="center"/>
    </xf>
    <xf numFmtId="0" fontId="3" fillId="34" borderId="0" xfId="67" applyFill="1" applyAlignment="1">
      <alignment horizontal="right" vertical="center"/>
      <protection/>
    </xf>
    <xf numFmtId="0" fontId="0" fillId="0" borderId="0" xfId="0" applyAlignment="1">
      <alignment horizontal="right" vertical="center"/>
    </xf>
    <xf numFmtId="0" fontId="77" fillId="0" borderId="0" xfId="0" applyFont="1" applyFill="1" applyAlignment="1">
      <alignment horizontal="center" vertical="top"/>
    </xf>
    <xf numFmtId="0" fontId="77" fillId="0" borderId="0" xfId="0" applyFont="1" applyAlignment="1">
      <alignment horizontal="left" vertical="center"/>
    </xf>
    <xf numFmtId="0" fontId="81" fillId="0" borderId="0" xfId="44" applyFont="1" applyAlignment="1">
      <alignment vertical="center"/>
    </xf>
    <xf numFmtId="0" fontId="77" fillId="0" borderId="0" xfId="0" applyFont="1" applyAlignment="1">
      <alignment horizontal="left"/>
    </xf>
    <xf numFmtId="0" fontId="0" fillId="0" borderId="0" xfId="0" applyFont="1" applyAlignment="1">
      <alignment horizontal="left"/>
    </xf>
    <xf numFmtId="0" fontId="82" fillId="0" borderId="0" xfId="0" applyFont="1" applyAlignment="1">
      <alignment vertical="center"/>
    </xf>
    <xf numFmtId="0" fontId="60" fillId="0" borderId="0" xfId="44" applyAlignment="1" applyProtection="1">
      <alignment vertical="center"/>
      <protection/>
    </xf>
    <xf numFmtId="0" fontId="7" fillId="34" borderId="0" xfId="67" applyFont="1" applyFill="1" applyAlignment="1">
      <alignment horizontal="left" vertical="top" wrapText="1"/>
      <protection/>
    </xf>
    <xf numFmtId="0" fontId="60" fillId="0" borderId="0" xfId="44" applyAlignment="1" applyProtection="1">
      <alignment horizontal="left" vertical="center"/>
      <protection/>
    </xf>
    <xf numFmtId="0" fontId="5" fillId="34" borderId="37" xfId="67" applyFont="1" applyFill="1" applyBorder="1" applyAlignment="1">
      <alignment horizontal="center" vertical="center"/>
      <protection/>
    </xf>
    <xf numFmtId="0" fontId="5" fillId="34" borderId="38" xfId="67" applyFont="1" applyFill="1" applyBorder="1" applyAlignment="1">
      <alignment horizontal="center" vertical="center"/>
      <protection/>
    </xf>
    <xf numFmtId="0" fontId="5" fillId="34" borderId="39" xfId="67" applyFont="1" applyFill="1" applyBorder="1" applyAlignment="1">
      <alignment horizontal="center" vertical="center"/>
      <protection/>
    </xf>
    <xf numFmtId="0" fontId="6" fillId="34" borderId="37" xfId="67" applyFont="1" applyFill="1" applyBorder="1" applyAlignment="1">
      <alignment horizontal="center" vertical="center"/>
      <protection/>
    </xf>
    <xf numFmtId="0" fontId="6" fillId="34" borderId="38" xfId="67" applyFont="1" applyFill="1" applyBorder="1" applyAlignment="1">
      <alignment horizontal="center" vertical="center"/>
      <protection/>
    </xf>
    <xf numFmtId="0" fontId="6" fillId="34" borderId="39" xfId="67" applyFont="1" applyFill="1" applyBorder="1" applyAlignment="1">
      <alignment horizontal="center" vertical="center"/>
      <protection/>
    </xf>
    <xf numFmtId="0" fontId="3" fillId="34" borderId="40" xfId="67" applyFill="1" applyBorder="1" applyAlignment="1">
      <alignment vertical="center" wrapText="1"/>
      <protection/>
    </xf>
    <xf numFmtId="0" fontId="3" fillId="34" borderId="41" xfId="67" applyFill="1" applyBorder="1" applyAlignment="1">
      <alignment vertical="center" wrapText="1"/>
      <protection/>
    </xf>
    <xf numFmtId="0" fontId="3" fillId="34" borderId="42" xfId="67" applyFill="1" applyBorder="1" applyAlignment="1">
      <alignment vertical="center" wrapText="1"/>
      <protection/>
    </xf>
    <xf numFmtId="199" fontId="80" fillId="7" borderId="43" xfId="67" applyNumberFormat="1" applyFont="1" applyFill="1" applyBorder="1" applyAlignment="1" applyProtection="1">
      <alignment horizontal="left" vertical="center" wrapText="1"/>
      <protection locked="0"/>
    </xf>
    <xf numFmtId="199" fontId="80" fillId="7" borderId="41" xfId="67" applyNumberFormat="1" applyFont="1" applyFill="1" applyBorder="1" applyAlignment="1" applyProtection="1">
      <alignment horizontal="left" vertical="center" wrapText="1"/>
      <protection locked="0"/>
    </xf>
    <xf numFmtId="199" fontId="80" fillId="7" borderId="44" xfId="67" applyNumberFormat="1" applyFont="1" applyFill="1" applyBorder="1" applyAlignment="1" applyProtection="1">
      <alignment horizontal="left" vertical="center" wrapText="1"/>
      <protection locked="0"/>
    </xf>
    <xf numFmtId="0" fontId="3" fillId="0" borderId="45" xfId="67" applyFont="1" applyFill="1" applyBorder="1" applyAlignment="1">
      <alignment horizontal="left" shrinkToFit="1"/>
      <protection/>
    </xf>
    <xf numFmtId="0" fontId="3" fillId="0" borderId="46" xfId="67" applyFont="1" applyFill="1" applyBorder="1" applyAlignment="1">
      <alignment horizontal="left" shrinkToFit="1"/>
      <protection/>
    </xf>
    <xf numFmtId="0" fontId="3" fillId="0" borderId="47" xfId="67" applyFont="1" applyFill="1" applyBorder="1" applyAlignment="1">
      <alignment horizontal="left" shrinkToFit="1"/>
      <protection/>
    </xf>
    <xf numFmtId="0" fontId="3" fillId="2" borderId="48" xfId="67" applyFill="1" applyBorder="1" applyAlignment="1">
      <alignment vertical="center"/>
      <protection/>
    </xf>
    <xf numFmtId="0" fontId="3" fillId="2" borderId="36" xfId="67" applyFill="1" applyBorder="1" applyAlignment="1">
      <alignment vertical="center"/>
      <protection/>
    </xf>
    <xf numFmtId="0" fontId="3" fillId="2" borderId="36" xfId="67" applyFill="1" applyBorder="1" applyAlignment="1">
      <alignment horizontal="center" vertical="center"/>
      <protection/>
    </xf>
    <xf numFmtId="0" fontId="3" fillId="2" borderId="49" xfId="67" applyFill="1" applyBorder="1" applyAlignment="1">
      <alignment horizontal="center" vertical="center"/>
      <protection/>
    </xf>
    <xf numFmtId="0" fontId="3" fillId="34" borderId="50" xfId="67" applyFill="1" applyBorder="1">
      <alignment vertical="center"/>
      <protection/>
    </xf>
    <xf numFmtId="0" fontId="3" fillId="34" borderId="25" xfId="67" applyFill="1" applyBorder="1">
      <alignment vertical="center"/>
      <protection/>
    </xf>
    <xf numFmtId="0" fontId="3" fillId="34" borderId="51" xfId="67" applyFill="1" applyBorder="1">
      <alignment vertical="center"/>
      <protection/>
    </xf>
    <xf numFmtId="194" fontId="10" fillId="36" borderId="30" xfId="54" applyNumberFormat="1" applyFont="1" applyFill="1" applyBorder="1" applyAlignment="1" applyProtection="1">
      <alignment horizontal="right" vertical="center"/>
      <protection locked="0"/>
    </xf>
    <xf numFmtId="194" fontId="10" fillId="36" borderId="25" xfId="54" applyNumberFormat="1" applyFont="1" applyFill="1" applyBorder="1" applyAlignment="1" applyProtection="1">
      <alignment horizontal="right" vertical="center"/>
      <protection locked="0"/>
    </xf>
    <xf numFmtId="194" fontId="10" fillId="36" borderId="52" xfId="54" applyNumberFormat="1" applyFont="1" applyFill="1" applyBorder="1" applyAlignment="1" applyProtection="1">
      <alignment horizontal="right" vertical="center"/>
      <protection locked="0"/>
    </xf>
    <xf numFmtId="0" fontId="4" fillId="0" borderId="53" xfId="67" applyFont="1" applyBorder="1" applyAlignment="1">
      <alignment horizontal="center" vertical="center"/>
      <protection/>
    </xf>
    <xf numFmtId="0" fontId="4" fillId="0" borderId="25" xfId="67" applyFont="1" applyBorder="1" applyAlignment="1">
      <alignment horizontal="center" vertical="center"/>
      <protection/>
    </xf>
    <xf numFmtId="0" fontId="4" fillId="0" borderId="51" xfId="67" applyFont="1" applyBorder="1" applyAlignment="1">
      <alignment horizontal="center" vertical="center"/>
      <protection/>
    </xf>
    <xf numFmtId="0" fontId="4" fillId="0" borderId="26" xfId="67" applyFont="1" applyBorder="1" applyAlignment="1">
      <alignment horizontal="center" vertical="center"/>
      <protection/>
    </xf>
    <xf numFmtId="0" fontId="3" fillId="34" borderId="54" xfId="67" applyFill="1" applyBorder="1">
      <alignment vertical="center"/>
      <protection/>
    </xf>
    <xf numFmtId="0" fontId="3" fillId="34" borderId="19" xfId="67" applyFill="1" applyBorder="1">
      <alignment vertical="center"/>
      <protection/>
    </xf>
    <xf numFmtId="0" fontId="3" fillId="34" borderId="55" xfId="67" applyFill="1" applyBorder="1">
      <alignment vertical="center"/>
      <protection/>
    </xf>
    <xf numFmtId="194" fontId="10" fillId="36" borderId="31" xfId="54" applyNumberFormat="1" applyFont="1" applyFill="1" applyBorder="1" applyAlignment="1" applyProtection="1">
      <alignment horizontal="right" vertical="center"/>
      <protection locked="0"/>
    </xf>
    <xf numFmtId="194" fontId="10" fillId="36" borderId="19" xfId="54" applyNumberFormat="1" applyFont="1" applyFill="1" applyBorder="1" applyAlignment="1" applyProtection="1">
      <alignment horizontal="right" vertical="center"/>
      <protection locked="0"/>
    </xf>
    <xf numFmtId="194" fontId="10" fillId="36" borderId="56" xfId="54" applyNumberFormat="1" applyFont="1" applyFill="1" applyBorder="1" applyAlignment="1" applyProtection="1">
      <alignment horizontal="right" vertical="center"/>
      <protection locked="0"/>
    </xf>
    <xf numFmtId="0" fontId="4" fillId="0" borderId="57" xfId="67" applyFont="1" applyBorder="1" applyAlignment="1">
      <alignment horizontal="center" vertical="center"/>
      <protection/>
    </xf>
    <xf numFmtId="0" fontId="4" fillId="0" borderId="19" xfId="67" applyFont="1" applyBorder="1" applyAlignment="1">
      <alignment horizontal="center" vertical="center"/>
      <protection/>
    </xf>
    <xf numFmtId="0" fontId="4" fillId="0" borderId="55" xfId="67" applyFont="1" applyBorder="1" applyAlignment="1">
      <alignment horizontal="center" vertical="center"/>
      <protection/>
    </xf>
    <xf numFmtId="0" fontId="4" fillId="0" borderId="20" xfId="67" applyFont="1" applyBorder="1" applyAlignment="1">
      <alignment horizontal="center" vertical="center"/>
      <protection/>
    </xf>
    <xf numFmtId="0" fontId="80" fillId="34" borderId="58" xfId="67" applyFont="1" applyFill="1" applyBorder="1" applyAlignment="1">
      <alignment horizontal="left" vertical="center"/>
      <protection/>
    </xf>
    <xf numFmtId="0" fontId="80" fillId="34" borderId="59" xfId="67" applyFont="1" applyFill="1" applyBorder="1" applyAlignment="1">
      <alignment horizontal="left" vertical="center"/>
      <protection/>
    </xf>
    <xf numFmtId="0" fontId="80" fillId="34" borderId="60" xfId="67" applyFont="1" applyFill="1" applyBorder="1" applyAlignment="1">
      <alignment horizontal="left" vertical="center"/>
      <protection/>
    </xf>
    <xf numFmtId="0" fontId="3" fillId="0" borderId="16" xfId="67" applyFill="1" applyBorder="1">
      <alignment vertical="center"/>
      <protection/>
    </xf>
    <xf numFmtId="0" fontId="3" fillId="0" borderId="13" xfId="67" applyFill="1" applyBorder="1">
      <alignment vertical="center"/>
      <protection/>
    </xf>
    <xf numFmtId="208" fontId="10" fillId="37" borderId="61" xfId="54" applyNumberFormat="1" applyFont="1" applyFill="1" applyBorder="1" applyAlignment="1" applyProtection="1">
      <alignment horizontal="right" vertical="center" shrinkToFit="1"/>
      <protection/>
    </xf>
    <xf numFmtId="208" fontId="10" fillId="37" borderId="15" xfId="54" applyNumberFormat="1" applyFont="1" applyFill="1" applyBorder="1" applyAlignment="1" applyProtection="1">
      <alignment horizontal="right" vertical="center" shrinkToFit="1"/>
      <protection/>
    </xf>
    <xf numFmtId="208" fontId="10" fillId="37" borderId="62" xfId="54" applyNumberFormat="1" applyFont="1" applyFill="1" applyBorder="1" applyAlignment="1" applyProtection="1">
      <alignment horizontal="right" vertical="center" shrinkToFit="1"/>
      <protection/>
    </xf>
    <xf numFmtId="0" fontId="4" fillId="0" borderId="15" xfId="67" applyFont="1" applyFill="1" applyBorder="1" applyAlignment="1">
      <alignment horizontal="center" vertical="center"/>
      <protection/>
    </xf>
    <xf numFmtId="0" fontId="4" fillId="0" borderId="63" xfId="67" applyFont="1" applyFill="1" applyBorder="1" applyAlignment="1">
      <alignment horizontal="center" vertical="center"/>
      <protection/>
    </xf>
    <xf numFmtId="0" fontId="4" fillId="0" borderId="18" xfId="67" applyFont="1" applyFill="1" applyBorder="1" applyAlignment="1">
      <alignment horizontal="center" vertical="center"/>
      <protection/>
    </xf>
    <xf numFmtId="0" fontId="3" fillId="0" borderId="64" xfId="67" applyFont="1" applyFill="1" applyBorder="1" applyAlignment="1">
      <alignment horizontal="left" shrinkToFit="1"/>
      <protection/>
    </xf>
    <xf numFmtId="0" fontId="3" fillId="0" borderId="65" xfId="67" applyFont="1" applyFill="1" applyBorder="1" applyAlignment="1">
      <alignment horizontal="left" shrinkToFit="1"/>
      <protection/>
    </xf>
    <xf numFmtId="0" fontId="3" fillId="0" borderId="66" xfId="67" applyFont="1" applyFill="1" applyBorder="1" applyAlignment="1">
      <alignment horizontal="left" shrinkToFit="1"/>
      <protection/>
    </xf>
    <xf numFmtId="0" fontId="3" fillId="2" borderId="29" xfId="67" applyFont="1" applyFill="1" applyBorder="1" applyAlignment="1">
      <alignment horizontal="center" vertical="center" shrinkToFit="1"/>
      <protection/>
    </xf>
    <xf numFmtId="0" fontId="3" fillId="2" borderId="15" xfId="67" applyFont="1" applyFill="1" applyBorder="1" applyAlignment="1">
      <alignment horizontal="center" vertical="center" shrinkToFit="1"/>
      <protection/>
    </xf>
    <xf numFmtId="0" fontId="3" fillId="2" borderId="63" xfId="67" applyFont="1" applyFill="1" applyBorder="1" applyAlignment="1">
      <alignment horizontal="center" vertical="center" shrinkToFit="1"/>
      <protection/>
    </xf>
    <xf numFmtId="0" fontId="3" fillId="34" borderId="16" xfId="67" applyFill="1" applyBorder="1" applyAlignment="1">
      <alignment horizontal="center" vertical="center" wrapText="1"/>
      <protection/>
    </xf>
    <xf numFmtId="0" fontId="3" fillId="34" borderId="67" xfId="67" applyFill="1" applyBorder="1" applyAlignment="1">
      <alignment horizontal="center" vertical="center" wrapText="1"/>
      <protection/>
    </xf>
    <xf numFmtId="0" fontId="3" fillId="34" borderId="68" xfId="67" applyFill="1" applyBorder="1" applyAlignment="1">
      <alignment horizontal="center" vertical="center" wrapText="1"/>
      <protection/>
    </xf>
    <xf numFmtId="0" fontId="3" fillId="34" borderId="69" xfId="67" applyFill="1" applyBorder="1" applyAlignment="1">
      <alignment horizontal="center" vertical="center" wrapText="1"/>
      <protection/>
    </xf>
    <xf numFmtId="0" fontId="3" fillId="34" borderId="70" xfId="67" applyFill="1" applyBorder="1" applyAlignment="1">
      <alignment vertical="center"/>
      <protection/>
    </xf>
    <xf numFmtId="0" fontId="3" fillId="34" borderId="13" xfId="67" applyFill="1" applyBorder="1" applyAlignment="1">
      <alignment vertical="center"/>
      <protection/>
    </xf>
    <xf numFmtId="0" fontId="3" fillId="34" borderId="67" xfId="67" applyFill="1" applyBorder="1" applyAlignment="1">
      <alignment vertical="center"/>
      <protection/>
    </xf>
    <xf numFmtId="188" fontId="10" fillId="36" borderId="53" xfId="54" applyNumberFormat="1" applyFont="1" applyFill="1" applyBorder="1" applyAlignment="1" applyProtection="1">
      <alignment horizontal="right" vertical="center"/>
      <protection locked="0"/>
    </xf>
    <xf numFmtId="188" fontId="10" fillId="36" borderId="25" xfId="54" applyNumberFormat="1" applyFont="1" applyFill="1" applyBorder="1" applyAlignment="1" applyProtection="1">
      <alignment horizontal="right" vertical="center"/>
      <protection locked="0"/>
    </xf>
    <xf numFmtId="188" fontId="10" fillId="36" borderId="52" xfId="54" applyNumberFormat="1" applyFont="1" applyFill="1" applyBorder="1" applyAlignment="1" applyProtection="1">
      <alignment horizontal="right" vertical="center"/>
      <protection locked="0"/>
    </xf>
    <xf numFmtId="0" fontId="80" fillId="34" borderId="13" xfId="67" applyFont="1" applyFill="1" applyBorder="1" applyAlignment="1">
      <alignment horizontal="center" vertical="center" wrapText="1"/>
      <protection/>
    </xf>
    <xf numFmtId="0" fontId="80" fillId="34" borderId="13" xfId="67" applyFont="1" applyFill="1" applyBorder="1" applyAlignment="1">
      <alignment horizontal="center" vertical="center"/>
      <protection/>
    </xf>
    <xf numFmtId="0" fontId="80" fillId="34" borderId="14" xfId="67" applyFont="1" applyFill="1" applyBorder="1" applyAlignment="1">
      <alignment horizontal="center" vertical="center"/>
      <protection/>
    </xf>
    <xf numFmtId="0" fontId="80" fillId="34" borderId="10" xfId="67" applyFont="1" applyFill="1" applyBorder="1" applyAlignment="1">
      <alignment horizontal="center" vertical="center"/>
      <protection/>
    </xf>
    <xf numFmtId="0" fontId="80" fillId="34" borderId="71" xfId="67" applyFont="1" applyFill="1" applyBorder="1" applyAlignment="1">
      <alignment horizontal="center" vertical="center"/>
      <protection/>
    </xf>
    <xf numFmtId="0" fontId="3" fillId="34" borderId="35" xfId="67" applyFill="1" applyBorder="1" applyAlignment="1">
      <alignment horizontal="left" vertical="center"/>
      <protection/>
    </xf>
    <xf numFmtId="0" fontId="3" fillId="34" borderId="21" xfId="67" applyFill="1" applyBorder="1" applyAlignment="1">
      <alignment horizontal="left" vertical="center"/>
      <protection/>
    </xf>
    <xf numFmtId="0" fontId="3" fillId="34" borderId="72" xfId="67" applyFill="1" applyBorder="1" applyAlignment="1">
      <alignment horizontal="left" vertical="center"/>
      <protection/>
    </xf>
    <xf numFmtId="188" fontId="10" fillId="36" borderId="73" xfId="54" applyNumberFormat="1" applyFont="1" applyFill="1" applyBorder="1" applyAlignment="1" applyProtection="1">
      <alignment vertical="center"/>
      <protection locked="0"/>
    </xf>
    <xf numFmtId="188" fontId="10" fillId="36" borderId="21" xfId="54" applyNumberFormat="1" applyFont="1" applyFill="1" applyBorder="1" applyAlignment="1" applyProtection="1">
      <alignment vertical="center"/>
      <protection locked="0"/>
    </xf>
    <xf numFmtId="188" fontId="10" fillId="36" borderId="74" xfId="54" applyNumberFormat="1" applyFont="1" applyFill="1" applyBorder="1" applyAlignment="1" applyProtection="1">
      <alignment vertical="center"/>
      <protection locked="0"/>
    </xf>
    <xf numFmtId="0" fontId="4" fillId="0" borderId="21" xfId="67" applyFont="1" applyBorder="1" applyAlignment="1">
      <alignment horizontal="center" vertical="center"/>
      <protection/>
    </xf>
    <xf numFmtId="0" fontId="4" fillId="0" borderId="72" xfId="67" applyFont="1" applyBorder="1" applyAlignment="1">
      <alignment horizontal="center" vertical="center"/>
      <protection/>
    </xf>
    <xf numFmtId="0" fontId="8" fillId="0" borderId="75" xfId="67" applyFont="1" applyBorder="1" applyAlignment="1">
      <alignment horizontal="center" vertical="center" wrapText="1"/>
      <protection/>
    </xf>
    <xf numFmtId="0" fontId="8" fillId="0" borderId="76" xfId="67" applyFont="1" applyBorder="1" applyAlignment="1">
      <alignment horizontal="center" vertical="center" wrapText="1"/>
      <protection/>
    </xf>
    <xf numFmtId="0" fontId="8" fillId="0" borderId="77" xfId="67" applyFont="1" applyBorder="1" applyAlignment="1">
      <alignment horizontal="center" vertical="center" wrapText="1"/>
      <protection/>
    </xf>
    <xf numFmtId="0" fontId="8" fillId="0" borderId="78" xfId="67" applyFont="1" applyBorder="1" applyAlignment="1">
      <alignment horizontal="center" vertical="center" wrapText="1"/>
      <protection/>
    </xf>
    <xf numFmtId="0" fontId="8" fillId="0" borderId="0" xfId="67" applyFont="1" applyBorder="1" applyAlignment="1">
      <alignment horizontal="center" vertical="center" wrapText="1"/>
      <protection/>
    </xf>
    <xf numFmtId="0" fontId="8" fillId="0" borderId="37" xfId="67" applyFont="1" applyBorder="1" applyAlignment="1">
      <alignment horizontal="center" vertical="center" wrapText="1"/>
      <protection/>
    </xf>
    <xf numFmtId="0" fontId="3" fillId="0" borderId="32" xfId="67" applyBorder="1" applyAlignment="1">
      <alignment horizontal="left" vertical="center" wrapText="1"/>
      <protection/>
    </xf>
    <xf numFmtId="0" fontId="3" fillId="0" borderId="11" xfId="67" applyBorder="1" applyAlignment="1">
      <alignment horizontal="left" vertical="center" wrapText="1"/>
      <protection/>
    </xf>
    <xf numFmtId="0" fontId="3" fillId="0" borderId="79" xfId="67" applyBorder="1" applyAlignment="1">
      <alignment horizontal="left" vertical="center" wrapText="1"/>
      <protection/>
    </xf>
    <xf numFmtId="209" fontId="10" fillId="38" borderId="80" xfId="54" applyNumberFormat="1" applyFont="1" applyFill="1" applyBorder="1" applyAlignment="1" applyProtection="1">
      <alignment horizontal="right" vertical="center" shrinkToFit="1"/>
      <protection/>
    </xf>
    <xf numFmtId="209" fontId="10" fillId="38" borderId="11" xfId="54" applyNumberFormat="1" applyFont="1" applyFill="1" applyBorder="1" applyAlignment="1" applyProtection="1">
      <alignment horizontal="right" vertical="center" shrinkToFit="1"/>
      <protection/>
    </xf>
    <xf numFmtId="209" fontId="10" fillId="38" borderId="81" xfId="54" applyNumberFormat="1" applyFont="1" applyFill="1" applyBorder="1" applyAlignment="1" applyProtection="1">
      <alignment horizontal="right" vertical="center" shrinkToFit="1"/>
      <protection/>
    </xf>
    <xf numFmtId="0" fontId="4" fillId="0" borderId="80" xfId="67" applyFont="1" applyBorder="1" applyAlignment="1">
      <alignment horizontal="center" vertical="center"/>
      <protection/>
    </xf>
    <xf numFmtId="0" fontId="4" fillId="0" borderId="11" xfId="67" applyFont="1" applyBorder="1" applyAlignment="1">
      <alignment horizontal="center" vertical="center"/>
      <protection/>
    </xf>
    <xf numFmtId="0" fontId="4" fillId="0" borderId="79" xfId="67" applyFont="1" applyBorder="1" applyAlignment="1">
      <alignment horizontal="center" vertical="center"/>
      <protection/>
    </xf>
    <xf numFmtId="0" fontId="3" fillId="0" borderId="31" xfId="67" applyBorder="1">
      <alignment vertical="center"/>
      <protection/>
    </xf>
    <xf numFmtId="0" fontId="3" fillId="0" borderId="19" xfId="67" applyBorder="1">
      <alignment vertical="center"/>
      <protection/>
    </xf>
    <xf numFmtId="0" fontId="3" fillId="0" borderId="55" xfId="67" applyBorder="1">
      <alignment vertical="center"/>
      <protection/>
    </xf>
    <xf numFmtId="209" fontId="10" fillId="38" borderId="57" xfId="54" applyNumberFormat="1" applyFont="1" applyFill="1" applyBorder="1" applyAlignment="1" applyProtection="1">
      <alignment horizontal="right" vertical="center" shrinkToFit="1"/>
      <protection/>
    </xf>
    <xf numFmtId="209" fontId="10" fillId="38" borderId="19" xfId="54" applyNumberFormat="1" applyFont="1" applyFill="1" applyBorder="1" applyAlignment="1" applyProtection="1">
      <alignment horizontal="right" vertical="center" shrinkToFit="1"/>
      <protection/>
    </xf>
    <xf numFmtId="209" fontId="10" fillId="38" borderId="56" xfId="54" applyNumberFormat="1" applyFont="1" applyFill="1" applyBorder="1" applyAlignment="1" applyProtection="1">
      <alignment horizontal="right" vertical="center" shrinkToFit="1"/>
      <protection/>
    </xf>
    <xf numFmtId="0" fontId="8" fillId="0" borderId="82" xfId="67" applyFont="1" applyBorder="1">
      <alignment vertical="center"/>
      <protection/>
    </xf>
    <xf numFmtId="0" fontId="8" fillId="0" borderId="59" xfId="67" applyFont="1" applyBorder="1">
      <alignment vertical="center"/>
      <protection/>
    </xf>
    <xf numFmtId="0" fontId="8" fillId="0" borderId="83" xfId="67" applyFont="1" applyBorder="1">
      <alignment vertical="center"/>
      <protection/>
    </xf>
    <xf numFmtId="38" fontId="11" fillId="39" borderId="82" xfId="54" applyFont="1" applyFill="1" applyBorder="1" applyAlignment="1" applyProtection="1">
      <alignment horizontal="right" vertical="center"/>
      <protection/>
    </xf>
    <xf numFmtId="38" fontId="11" fillId="39" borderId="59" xfId="54" applyFont="1" applyFill="1" applyBorder="1" applyAlignment="1" applyProtection="1">
      <alignment horizontal="right" vertical="center"/>
      <protection/>
    </xf>
    <xf numFmtId="38" fontId="11" fillId="39" borderId="84" xfId="54" applyFont="1" applyFill="1" applyBorder="1" applyAlignment="1" applyProtection="1">
      <alignment horizontal="right" vertical="center"/>
      <protection/>
    </xf>
    <xf numFmtId="0" fontId="4" fillId="0" borderId="85" xfId="67" applyFont="1" applyBorder="1" applyAlignment="1">
      <alignment horizontal="center" vertical="center"/>
      <protection/>
    </xf>
    <xf numFmtId="0" fontId="4" fillId="0" borderId="59" xfId="67" applyFont="1" applyBorder="1" applyAlignment="1">
      <alignment horizontal="center" vertical="center"/>
      <protection/>
    </xf>
    <xf numFmtId="0" fontId="4" fillId="0" borderId="83" xfId="67" applyFont="1" applyBorder="1" applyAlignment="1">
      <alignment horizontal="center" vertical="center"/>
      <protection/>
    </xf>
    <xf numFmtId="0" fontId="8" fillId="0" borderId="16" xfId="67" applyFont="1" applyBorder="1" applyAlignment="1">
      <alignment horizontal="center" vertical="center" wrapText="1"/>
      <protection/>
    </xf>
    <xf numFmtId="0" fontId="8" fillId="0" borderId="13" xfId="67" applyFont="1" applyBorder="1" applyAlignment="1">
      <alignment horizontal="center" vertical="center" wrapText="1"/>
      <protection/>
    </xf>
    <xf numFmtId="0" fontId="8" fillId="0" borderId="67" xfId="67" applyFont="1" applyBorder="1" applyAlignment="1">
      <alignment horizontal="center" vertical="center" wrapText="1"/>
      <protection/>
    </xf>
    <xf numFmtId="0" fontId="8" fillId="0" borderId="68" xfId="67" applyFont="1" applyBorder="1" applyAlignment="1">
      <alignment horizontal="center" vertical="center" wrapText="1"/>
      <protection/>
    </xf>
    <xf numFmtId="0" fontId="8" fillId="0" borderId="10" xfId="67" applyFont="1" applyBorder="1" applyAlignment="1">
      <alignment horizontal="center" vertical="center" wrapText="1"/>
      <protection/>
    </xf>
    <xf numFmtId="0" fontId="8" fillId="0" borderId="69" xfId="67" applyFont="1" applyBorder="1" applyAlignment="1">
      <alignment horizontal="center" vertical="center" wrapText="1"/>
      <protection/>
    </xf>
    <xf numFmtId="0" fontId="3" fillId="0" borderId="33" xfId="67" applyBorder="1" applyAlignment="1">
      <alignment horizontal="left" vertical="center" wrapText="1"/>
      <protection/>
    </xf>
    <xf numFmtId="0" fontId="3" fillId="0" borderId="27" xfId="67" applyBorder="1" applyAlignment="1">
      <alignment horizontal="left" vertical="center" wrapText="1"/>
      <protection/>
    </xf>
    <xf numFmtId="0" fontId="3" fillId="0" borderId="86" xfId="67" applyBorder="1" applyAlignment="1">
      <alignment horizontal="left" vertical="center" wrapText="1"/>
      <protection/>
    </xf>
    <xf numFmtId="209" fontId="10" fillId="38" borderId="53" xfId="54" applyNumberFormat="1" applyFont="1" applyFill="1" applyBorder="1" applyAlignment="1" applyProtection="1">
      <alignment horizontal="right" vertical="center" shrinkToFit="1"/>
      <protection/>
    </xf>
    <xf numFmtId="209" fontId="10" fillId="38" borderId="25" xfId="54" applyNumberFormat="1" applyFont="1" applyFill="1" applyBorder="1" applyAlignment="1" applyProtection="1">
      <alignment horizontal="right" vertical="center" shrinkToFit="1"/>
      <protection/>
    </xf>
    <xf numFmtId="209" fontId="10" fillId="38" borderId="52" xfId="54" applyNumberFormat="1" applyFont="1" applyFill="1" applyBorder="1" applyAlignment="1" applyProtection="1">
      <alignment horizontal="right" vertical="center" shrinkToFit="1"/>
      <protection/>
    </xf>
    <xf numFmtId="0" fontId="3" fillId="0" borderId="35" xfId="67" applyBorder="1">
      <alignment vertical="center"/>
      <protection/>
    </xf>
    <xf numFmtId="0" fontId="3" fillId="0" borderId="21" xfId="67" applyBorder="1">
      <alignment vertical="center"/>
      <protection/>
    </xf>
    <xf numFmtId="0" fontId="3" fillId="0" borderId="72" xfId="67" applyBorder="1">
      <alignment vertical="center"/>
      <protection/>
    </xf>
    <xf numFmtId="38" fontId="11" fillId="39" borderId="35" xfId="54" applyFont="1" applyFill="1" applyBorder="1" applyAlignment="1" applyProtection="1">
      <alignment horizontal="right" vertical="center"/>
      <protection/>
    </xf>
    <xf numFmtId="38" fontId="11" fillId="39" borderId="21" xfId="54" applyFont="1" applyFill="1" applyBorder="1" applyAlignment="1" applyProtection="1">
      <alignment horizontal="right" vertical="center"/>
      <protection/>
    </xf>
    <xf numFmtId="38" fontId="11" fillId="39" borderId="74" xfId="54" applyFont="1" applyFill="1" applyBorder="1" applyAlignment="1" applyProtection="1">
      <alignment horizontal="right" vertical="center"/>
      <protection/>
    </xf>
    <xf numFmtId="0" fontId="4" fillId="0" borderId="73" xfId="67" applyFont="1" applyBorder="1" applyAlignment="1">
      <alignment horizontal="center" vertical="center"/>
      <protection/>
    </xf>
    <xf numFmtId="0" fontId="16" fillId="0" borderId="40" xfId="67" applyFont="1" applyBorder="1" applyAlignment="1">
      <alignment horizontal="center" vertical="center" wrapText="1"/>
      <protection/>
    </xf>
    <xf numFmtId="0" fontId="16" fillId="0" borderId="41" xfId="67" applyFont="1" applyBorder="1" applyAlignment="1">
      <alignment horizontal="center" vertical="center" wrapText="1"/>
      <protection/>
    </xf>
    <xf numFmtId="0" fontId="16" fillId="0" borderId="42" xfId="67" applyFont="1" applyBorder="1" applyAlignment="1">
      <alignment horizontal="center" vertical="center" wrapText="1"/>
      <protection/>
    </xf>
    <xf numFmtId="0" fontId="16" fillId="39" borderId="87" xfId="67" applyFont="1" applyFill="1" applyBorder="1" applyAlignment="1">
      <alignment horizontal="center" vertical="center"/>
      <protection/>
    </xf>
    <xf numFmtId="0" fontId="16" fillId="39" borderId="88" xfId="67" applyFont="1" applyFill="1" applyBorder="1" applyAlignment="1">
      <alignment horizontal="center" vertical="center"/>
      <protection/>
    </xf>
    <xf numFmtId="0" fontId="16" fillId="0" borderId="89" xfId="67" applyFont="1" applyBorder="1" applyAlignment="1">
      <alignment horizontal="center" vertical="center"/>
      <protection/>
    </xf>
    <xf numFmtId="0" fontId="16" fillId="0" borderId="87" xfId="67" applyFont="1" applyBorder="1" applyAlignment="1">
      <alignment horizontal="center" vertical="center"/>
      <protection/>
    </xf>
    <xf numFmtId="196" fontId="16" fillId="39" borderId="87" xfId="54" applyNumberFormat="1" applyFont="1" applyFill="1" applyBorder="1" applyAlignment="1" applyProtection="1">
      <alignment horizontal="center" vertical="center"/>
      <protection/>
    </xf>
    <xf numFmtId="196" fontId="16" fillId="39" borderId="88" xfId="54" applyNumberFormat="1" applyFont="1" applyFill="1" applyBorder="1" applyAlignment="1" applyProtection="1">
      <alignment horizontal="center" vertical="center"/>
      <protection/>
    </xf>
    <xf numFmtId="0" fontId="7" fillId="34" borderId="0" xfId="67" applyFont="1" applyFill="1" applyAlignment="1">
      <alignment horizontal="left" vertical="center" wrapText="1"/>
      <protection/>
    </xf>
    <xf numFmtId="199" fontId="3" fillId="7" borderId="43" xfId="67" applyNumberFormat="1" applyFill="1" applyBorder="1" applyAlignment="1" applyProtection="1">
      <alignment horizontal="left" vertical="center" wrapText="1"/>
      <protection locked="0"/>
    </xf>
    <xf numFmtId="199" fontId="3" fillId="7" borderId="41" xfId="67" applyNumberFormat="1" applyFill="1" applyBorder="1" applyAlignment="1" applyProtection="1">
      <alignment horizontal="left" vertical="center" wrapText="1"/>
      <protection locked="0"/>
    </xf>
    <xf numFmtId="199" fontId="3" fillId="7" borderId="44" xfId="67" applyNumberFormat="1" applyFill="1" applyBorder="1" applyAlignment="1" applyProtection="1">
      <alignment horizontal="left" vertical="center" wrapText="1"/>
      <protection locked="0"/>
    </xf>
    <xf numFmtId="0" fontId="77" fillId="0" borderId="0" xfId="0" applyFont="1" applyAlignment="1">
      <alignment horizontal="left" vertical="top" wrapText="1"/>
    </xf>
    <xf numFmtId="0" fontId="0" fillId="0" borderId="70" xfId="0" applyBorder="1" applyAlignment="1">
      <alignment horizontal="center" vertical="center"/>
    </xf>
    <xf numFmtId="0" fontId="0" fillId="0" borderId="13" xfId="0" applyBorder="1" applyAlignment="1">
      <alignment horizontal="center" vertical="center"/>
    </xf>
    <xf numFmtId="0" fontId="0" fillId="0" borderId="67" xfId="0" applyBorder="1" applyAlignment="1">
      <alignment horizontal="center" vertical="center"/>
    </xf>
    <xf numFmtId="0" fontId="0" fillId="0" borderId="90" xfId="0" applyBorder="1" applyAlignment="1">
      <alignment horizontal="center" vertical="center"/>
    </xf>
    <xf numFmtId="0" fontId="0" fillId="0" borderId="65" xfId="0" applyBorder="1" applyAlignment="1">
      <alignment horizontal="center" vertical="center"/>
    </xf>
    <xf numFmtId="0" fontId="0" fillId="0" borderId="91" xfId="0" applyBorder="1" applyAlignment="1">
      <alignment horizontal="center" vertical="center"/>
    </xf>
    <xf numFmtId="0" fontId="0" fillId="0" borderId="36" xfId="0" applyBorder="1" applyAlignment="1">
      <alignment horizontal="center" vertical="center"/>
    </xf>
    <xf numFmtId="204" fontId="0" fillId="0" borderId="70" xfId="0" applyNumberFormat="1" applyBorder="1" applyAlignment="1">
      <alignment horizontal="center" vertical="center"/>
    </xf>
    <xf numFmtId="204" fontId="0" fillId="0" borderId="13" xfId="0" applyNumberFormat="1" applyBorder="1" applyAlignment="1">
      <alignment horizontal="center" vertical="center"/>
    </xf>
    <xf numFmtId="204" fontId="0" fillId="0" borderId="67" xfId="0" applyNumberFormat="1" applyBorder="1" applyAlignment="1">
      <alignment horizontal="center" vertical="center"/>
    </xf>
    <xf numFmtId="204" fontId="0" fillId="0" borderId="90" xfId="0" applyNumberFormat="1" applyBorder="1" applyAlignment="1">
      <alignment horizontal="center" vertical="center"/>
    </xf>
    <xf numFmtId="204" fontId="0" fillId="0" borderId="65" xfId="0" applyNumberFormat="1" applyBorder="1" applyAlignment="1">
      <alignment horizontal="center" vertical="center"/>
    </xf>
    <xf numFmtId="204" fontId="0" fillId="0" borderId="91" xfId="0" applyNumberFormat="1" applyBorder="1" applyAlignment="1">
      <alignment horizontal="center" vertical="center"/>
    </xf>
    <xf numFmtId="0" fontId="0" fillId="0" borderId="36" xfId="0" applyBorder="1" applyAlignment="1">
      <alignment horizontal="center" vertical="center" shrinkToFit="1"/>
    </xf>
    <xf numFmtId="0" fontId="77" fillId="36" borderId="48" xfId="0" applyFont="1" applyFill="1" applyBorder="1" applyAlignment="1" applyProtection="1">
      <alignment horizontal="center" vertical="center"/>
      <protection locked="0"/>
    </xf>
    <xf numFmtId="0" fontId="77" fillId="36" borderId="36" xfId="0" applyFont="1" applyFill="1" applyBorder="1" applyAlignment="1" applyProtection="1">
      <alignment horizontal="center" vertical="center"/>
      <protection locked="0"/>
    </xf>
    <xf numFmtId="0" fontId="77" fillId="36" borderId="92" xfId="0" applyFont="1" applyFill="1" applyBorder="1" applyAlignment="1" applyProtection="1">
      <alignment horizontal="center" vertical="center"/>
      <protection locked="0"/>
    </xf>
    <xf numFmtId="0" fontId="77" fillId="36" borderId="93" xfId="0" applyFont="1" applyFill="1" applyBorder="1" applyAlignment="1" applyProtection="1">
      <alignment horizontal="center" vertical="center"/>
      <protection locked="0"/>
    </xf>
    <xf numFmtId="0" fontId="0" fillId="0" borderId="36" xfId="0" applyBorder="1" applyAlignment="1">
      <alignment horizontal="left" vertical="center"/>
    </xf>
    <xf numFmtId="0" fontId="0" fillId="0" borderId="29" xfId="0"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center" vertical="center"/>
    </xf>
    <xf numFmtId="0" fontId="77" fillId="36" borderId="96" xfId="0" applyFont="1" applyFill="1" applyBorder="1" applyAlignment="1" applyProtection="1">
      <alignment horizontal="center" vertical="center"/>
      <protection locked="0"/>
    </xf>
    <xf numFmtId="0" fontId="77" fillId="36" borderId="97" xfId="0" applyFont="1" applyFill="1" applyBorder="1" applyAlignment="1" applyProtection="1">
      <alignment horizontal="center" vertical="center"/>
      <protection locked="0"/>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36" xfId="0" applyFont="1" applyBorder="1" applyAlignment="1">
      <alignment horizontal="left" vertical="center"/>
    </xf>
    <xf numFmtId="0" fontId="0" fillId="0" borderId="29" xfId="0" applyFont="1" applyBorder="1" applyAlignment="1">
      <alignment horizontal="left" vertical="center"/>
    </xf>
    <xf numFmtId="0" fontId="75" fillId="0" borderId="96" xfId="0" applyFont="1" applyBorder="1" applyAlignment="1">
      <alignment horizontal="center" vertical="center"/>
    </xf>
    <xf numFmtId="0" fontId="75" fillId="0" borderId="97" xfId="0" applyFont="1" applyBorder="1" applyAlignment="1">
      <alignment horizontal="center" vertical="center"/>
    </xf>
    <xf numFmtId="0" fontId="75" fillId="0" borderId="48" xfId="0" applyFont="1" applyBorder="1" applyAlignment="1">
      <alignment horizontal="center" vertical="center"/>
    </xf>
    <xf numFmtId="0" fontId="75" fillId="0" borderId="36" xfId="0" applyFont="1" applyBorder="1" applyAlignment="1">
      <alignment horizontal="center" vertical="center"/>
    </xf>
    <xf numFmtId="0" fontId="75" fillId="0" borderId="92" xfId="0" applyFont="1" applyBorder="1" applyAlignment="1">
      <alignment horizontal="center" vertical="center"/>
    </xf>
    <xf numFmtId="0" fontId="75" fillId="0" borderId="93" xfId="0" applyFont="1" applyBorder="1" applyAlignment="1">
      <alignment horizontal="center" vertical="center"/>
    </xf>
    <xf numFmtId="0" fontId="75" fillId="39" borderId="97" xfId="0" applyFont="1" applyFill="1" applyBorder="1" applyAlignment="1">
      <alignment horizontal="center" vertical="center"/>
    </xf>
    <xf numFmtId="0" fontId="75" fillId="39" borderId="99" xfId="0" applyFont="1" applyFill="1" applyBorder="1" applyAlignment="1">
      <alignment horizontal="center" vertical="center"/>
    </xf>
    <xf numFmtId="0" fontId="75" fillId="39" borderId="36" xfId="0" applyFont="1" applyFill="1" applyBorder="1" applyAlignment="1">
      <alignment horizontal="center" vertical="center"/>
    </xf>
    <xf numFmtId="0" fontId="75" fillId="39" borderId="49" xfId="0" applyFont="1" applyFill="1" applyBorder="1" applyAlignment="1">
      <alignment horizontal="center" vertical="center"/>
    </xf>
    <xf numFmtId="0" fontId="75" fillId="39" borderId="93" xfId="0" applyFont="1" applyFill="1" applyBorder="1" applyAlignment="1">
      <alignment horizontal="center" vertical="center"/>
    </xf>
    <xf numFmtId="0" fontId="75" fillId="39" borderId="100" xfId="0" applyFont="1" applyFill="1" applyBorder="1" applyAlignment="1">
      <alignment horizontal="center" vertical="center"/>
    </xf>
    <xf numFmtId="0" fontId="0" fillId="36" borderId="48" xfId="0" applyFill="1" applyBorder="1" applyAlignment="1" applyProtection="1">
      <alignment horizontal="center" vertical="center"/>
      <protection locked="0"/>
    </xf>
    <xf numFmtId="0" fontId="0" fillId="36" borderId="36" xfId="0" applyFill="1" applyBorder="1" applyAlignment="1" applyProtection="1">
      <alignment horizontal="center" vertical="center"/>
      <protection locked="0"/>
    </xf>
    <xf numFmtId="0" fontId="0" fillId="36" borderId="92" xfId="0" applyFill="1" applyBorder="1" applyAlignment="1" applyProtection="1">
      <alignment horizontal="center" vertical="center"/>
      <protection locked="0"/>
    </xf>
    <xf numFmtId="0" fontId="0" fillId="36" borderId="93" xfId="0" applyFill="1" applyBorder="1" applyAlignment="1" applyProtection="1">
      <alignment horizontal="center" vertical="center"/>
      <protection locked="0"/>
    </xf>
    <xf numFmtId="0" fontId="0" fillId="0" borderId="93" xfId="0" applyBorder="1" applyAlignment="1">
      <alignment horizontal="center" vertical="center"/>
    </xf>
    <xf numFmtId="0" fontId="0" fillId="0" borderId="101" xfId="0" applyBorder="1" applyAlignment="1">
      <alignment horizontal="center" vertical="center"/>
    </xf>
    <xf numFmtId="178" fontId="0" fillId="36" borderId="36" xfId="0" applyNumberFormat="1" applyFill="1" applyBorder="1" applyAlignment="1" applyProtection="1">
      <alignment horizontal="center" vertical="center" shrinkToFit="1"/>
      <protection locked="0"/>
    </xf>
    <xf numFmtId="178" fontId="0" fillId="36" borderId="93" xfId="0" applyNumberFormat="1" applyFill="1" applyBorder="1" applyAlignment="1" applyProtection="1">
      <alignment horizontal="center" vertical="center" shrinkToFit="1"/>
      <protection locked="0"/>
    </xf>
    <xf numFmtId="0" fontId="0" fillId="40" borderId="36" xfId="0" applyFill="1" applyBorder="1" applyAlignment="1">
      <alignment horizontal="center" vertical="center" shrinkToFit="1"/>
    </xf>
    <xf numFmtId="0" fontId="0" fillId="40" borderId="93" xfId="0" applyFill="1" applyBorder="1" applyAlignment="1">
      <alignment horizontal="center" vertical="center" shrinkToFit="1"/>
    </xf>
    <xf numFmtId="0" fontId="0" fillId="39" borderId="36" xfId="0" applyFill="1" applyBorder="1" applyAlignment="1">
      <alignment horizontal="center" vertical="center" shrinkToFit="1"/>
    </xf>
    <xf numFmtId="0" fontId="0" fillId="39" borderId="49" xfId="0" applyFill="1" applyBorder="1" applyAlignment="1">
      <alignment horizontal="center" vertical="center" shrinkToFit="1"/>
    </xf>
    <xf numFmtId="0" fontId="0" fillId="39" borderId="93" xfId="0" applyFill="1" applyBorder="1" applyAlignment="1">
      <alignment horizontal="center" vertical="center" shrinkToFit="1"/>
    </xf>
    <xf numFmtId="0" fontId="0" fillId="39" borderId="100" xfId="0" applyFill="1" applyBorder="1" applyAlignment="1">
      <alignment horizontal="center" vertical="center" shrinkToFit="1"/>
    </xf>
    <xf numFmtId="0" fontId="0" fillId="0" borderId="102" xfId="0" applyBorder="1" applyAlignment="1">
      <alignment horizontal="center"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103" xfId="0" applyBorder="1" applyAlignment="1">
      <alignment horizontal="center" vertical="center"/>
    </xf>
    <xf numFmtId="0" fontId="0" fillId="36" borderId="104" xfId="0" applyFill="1" applyBorder="1" applyAlignment="1" applyProtection="1">
      <alignment horizontal="center" vertical="center"/>
      <protection locked="0"/>
    </xf>
    <xf numFmtId="0" fontId="0" fillId="36" borderId="105" xfId="0" applyFill="1" applyBorder="1" applyAlignment="1" applyProtection="1">
      <alignment horizontal="center" vertical="center"/>
      <protection locked="0"/>
    </xf>
    <xf numFmtId="0" fontId="0" fillId="36" borderId="106" xfId="0" applyFill="1" applyBorder="1" applyAlignment="1" applyProtection="1">
      <alignment horizontal="center" vertical="center"/>
      <protection locked="0"/>
    </xf>
    <xf numFmtId="0" fontId="0" fillId="36" borderId="38" xfId="0" applyFill="1" applyBorder="1" applyAlignment="1" applyProtection="1">
      <alignment horizontal="center" vertical="center"/>
      <protection locked="0"/>
    </xf>
    <xf numFmtId="0" fontId="0" fillId="36" borderId="107" xfId="0" applyFill="1" applyBorder="1" applyAlignment="1" applyProtection="1">
      <alignment horizontal="center" vertical="center"/>
      <protection locked="0"/>
    </xf>
    <xf numFmtId="0" fontId="0" fillId="36" borderId="108" xfId="0" applyFill="1" applyBorder="1" applyAlignment="1" applyProtection="1">
      <alignment horizontal="center" vertical="center"/>
      <protection locked="0"/>
    </xf>
    <xf numFmtId="0" fontId="0" fillId="0" borderId="105" xfId="0" applyBorder="1" applyAlignment="1">
      <alignment horizontal="center" vertical="center"/>
    </xf>
    <xf numFmtId="0" fontId="0" fillId="0" borderId="38" xfId="0" applyBorder="1" applyAlignment="1">
      <alignment horizontal="center" vertical="center"/>
    </xf>
    <xf numFmtId="0" fontId="0" fillId="0" borderId="108" xfId="0" applyBorder="1" applyAlignment="1">
      <alignment horizontal="center" vertical="center"/>
    </xf>
    <xf numFmtId="178" fontId="0" fillId="38" borderId="109" xfId="0" applyNumberFormat="1" applyFill="1" applyBorder="1" applyAlignment="1">
      <alignment horizontal="center" vertical="center" shrinkToFit="1"/>
    </xf>
    <xf numFmtId="178" fontId="0" fillId="38" borderId="36" xfId="0" applyNumberFormat="1" applyFill="1" applyBorder="1" applyAlignment="1">
      <alignment horizontal="center" vertical="center" shrinkToFit="1"/>
    </xf>
    <xf numFmtId="178" fontId="0" fillId="38" borderId="93" xfId="0" applyNumberFormat="1" applyFill="1" applyBorder="1" applyAlignment="1">
      <alignment horizontal="center" vertical="center" shrinkToFit="1"/>
    </xf>
    <xf numFmtId="178" fontId="0" fillId="36" borderId="109" xfId="0" applyNumberFormat="1" applyFill="1" applyBorder="1" applyAlignment="1" applyProtection="1">
      <alignment horizontal="center" vertical="center" shrinkToFit="1"/>
      <protection locked="0"/>
    </xf>
    <xf numFmtId="204" fontId="0" fillId="38" borderId="109" xfId="0" applyNumberFormat="1" applyFill="1" applyBorder="1" applyAlignment="1">
      <alignment horizontal="center" vertical="center" shrinkToFit="1"/>
    </xf>
    <xf numFmtId="204" fontId="0" fillId="38" borderId="36" xfId="0" applyNumberFormat="1" applyFill="1" applyBorder="1" applyAlignment="1">
      <alignment horizontal="center" vertical="center" shrinkToFit="1"/>
    </xf>
    <xf numFmtId="204" fontId="0" fillId="38" borderId="93" xfId="0" applyNumberFormat="1" applyFill="1" applyBorder="1" applyAlignment="1">
      <alignment horizontal="center" vertical="center" shrinkToFit="1"/>
    </xf>
    <xf numFmtId="0" fontId="0" fillId="39" borderId="109" xfId="0" applyFill="1" applyBorder="1" applyAlignment="1">
      <alignment horizontal="center" vertical="center" shrinkToFit="1"/>
    </xf>
    <xf numFmtId="0" fontId="0" fillId="39" borderId="110" xfId="0" applyFill="1" applyBorder="1" applyAlignment="1">
      <alignment horizontal="center" vertical="center" shrinkToFit="1"/>
    </xf>
    <xf numFmtId="0" fontId="0" fillId="0" borderId="97" xfId="0" applyBorder="1" applyAlignment="1">
      <alignment horizontal="center" vertical="center" textRotation="255"/>
    </xf>
    <xf numFmtId="0" fontId="0" fillId="0" borderId="99" xfId="0" applyBorder="1" applyAlignment="1">
      <alignment horizontal="center" vertical="center" textRotation="255"/>
    </xf>
    <xf numFmtId="0" fontId="0" fillId="0" borderId="36" xfId="0" applyBorder="1" applyAlignment="1">
      <alignment horizontal="center" vertical="center" textRotation="255"/>
    </xf>
    <xf numFmtId="0" fontId="0" fillId="0" borderId="49" xfId="0" applyBorder="1" applyAlignment="1">
      <alignment horizontal="center" vertical="center" textRotation="255"/>
    </xf>
    <xf numFmtId="0" fontId="0" fillId="0" borderId="105" xfId="0" applyBorder="1" applyAlignment="1">
      <alignment horizontal="center" vertical="center" textRotation="255"/>
    </xf>
    <xf numFmtId="0" fontId="0" fillId="0" borderId="111" xfId="0" applyBorder="1" applyAlignment="1">
      <alignment horizontal="center" vertical="center" textRotation="255"/>
    </xf>
    <xf numFmtId="178" fontId="0" fillId="36" borderId="108" xfId="0" applyNumberFormat="1" applyFill="1" applyBorder="1" applyAlignment="1" applyProtection="1">
      <alignment horizontal="center" vertical="center" shrinkToFit="1"/>
      <protection locked="0"/>
    </xf>
    <xf numFmtId="0" fontId="0" fillId="40" borderId="108" xfId="0" applyFill="1" applyBorder="1" applyAlignment="1">
      <alignment horizontal="center" vertical="center" shrinkToFit="1"/>
    </xf>
    <xf numFmtId="0" fontId="0" fillId="39" borderId="108" xfId="0" applyFill="1" applyBorder="1" applyAlignment="1">
      <alignment horizontal="center" vertical="center" shrinkToFit="1"/>
    </xf>
    <xf numFmtId="0" fontId="0" fillId="39" borderId="112" xfId="0" applyFill="1" applyBorder="1" applyAlignment="1">
      <alignment horizontal="center" vertical="center" shrinkToFit="1"/>
    </xf>
    <xf numFmtId="0" fontId="0" fillId="36" borderId="113" xfId="0" applyFill="1" applyBorder="1" applyAlignment="1" applyProtection="1">
      <alignment horizontal="center" vertical="center" shrinkToFit="1"/>
      <protection locked="0"/>
    </xf>
    <xf numFmtId="0" fontId="0" fillId="36" borderId="109" xfId="0" applyFill="1" applyBorder="1" applyAlignment="1" applyProtection="1">
      <alignment horizontal="center" vertical="center" shrinkToFit="1"/>
      <protection locked="0"/>
    </xf>
    <xf numFmtId="0" fontId="0" fillId="36" borderId="63" xfId="0" applyFill="1" applyBorder="1" applyAlignment="1" applyProtection="1">
      <alignment horizontal="center" vertical="center" shrinkToFit="1"/>
      <protection locked="0"/>
    </xf>
    <xf numFmtId="0" fontId="0" fillId="36" borderId="36" xfId="0" applyFill="1" applyBorder="1" applyAlignment="1" applyProtection="1">
      <alignment horizontal="center" vertical="center" shrinkToFit="1"/>
      <protection locked="0"/>
    </xf>
    <xf numFmtId="0" fontId="0" fillId="36" borderId="114" xfId="0" applyFill="1" applyBorder="1" applyAlignment="1" applyProtection="1">
      <alignment horizontal="center" vertical="center" shrinkToFit="1"/>
      <protection locked="0"/>
    </xf>
    <xf numFmtId="0" fontId="0" fillId="36" borderId="93" xfId="0" applyFill="1" applyBorder="1" applyAlignment="1" applyProtection="1">
      <alignment horizontal="center" vertical="center" shrinkToFit="1"/>
      <protection locked="0"/>
    </xf>
    <xf numFmtId="0" fontId="0" fillId="0" borderId="115" xfId="0" applyBorder="1" applyAlignment="1">
      <alignment horizontal="center" vertical="center"/>
    </xf>
    <xf numFmtId="0" fontId="0" fillId="0" borderId="97" xfId="0" applyBorder="1" applyAlignment="1">
      <alignment horizontal="center" vertical="center"/>
    </xf>
    <xf numFmtId="0" fontId="0" fillId="0" borderId="63" xfId="0" applyBorder="1" applyAlignment="1">
      <alignment horizontal="center" vertical="center"/>
    </xf>
    <xf numFmtId="0" fontId="83" fillId="0" borderId="97" xfId="0" applyFont="1" applyBorder="1" applyAlignment="1">
      <alignment horizontal="center" vertical="center" wrapText="1"/>
    </xf>
    <xf numFmtId="0" fontId="83" fillId="0" borderId="97" xfId="0" applyFont="1" applyBorder="1" applyAlignment="1">
      <alignment horizontal="center" vertical="center"/>
    </xf>
    <xf numFmtId="0" fontId="83" fillId="0" borderId="36" xfId="0" applyFont="1" applyBorder="1" applyAlignment="1">
      <alignment horizontal="center" vertical="center"/>
    </xf>
    <xf numFmtId="0" fontId="83" fillId="0" borderId="105" xfId="0" applyFont="1" applyBorder="1" applyAlignment="1">
      <alignment horizontal="center" vertical="center"/>
    </xf>
    <xf numFmtId="0" fontId="76" fillId="0" borderId="97" xfId="0" applyFont="1" applyBorder="1" applyAlignment="1">
      <alignment horizontal="center" vertical="center" wrapText="1"/>
    </xf>
    <xf numFmtId="0" fontId="76" fillId="0" borderId="97" xfId="0" applyFont="1" applyBorder="1" applyAlignment="1">
      <alignment horizontal="center" vertical="center"/>
    </xf>
    <xf numFmtId="0" fontId="76" fillId="0" borderId="36" xfId="0" applyFont="1" applyBorder="1" applyAlignment="1">
      <alignment horizontal="center" vertical="center"/>
    </xf>
    <xf numFmtId="0" fontId="76" fillId="0" borderId="105" xfId="0" applyFont="1" applyBorder="1" applyAlignment="1">
      <alignment horizontal="center" vertical="center"/>
    </xf>
    <xf numFmtId="0" fontId="22" fillId="0" borderId="97" xfId="0" applyFont="1" applyBorder="1" applyAlignment="1">
      <alignment horizontal="center" vertical="center" shrinkToFit="1"/>
    </xf>
    <xf numFmtId="0" fontId="77" fillId="0" borderId="97" xfId="0" applyFont="1" applyBorder="1" applyAlignment="1">
      <alignment horizontal="center" vertical="center" shrinkToFit="1"/>
    </xf>
    <xf numFmtId="0" fontId="77" fillId="0" borderId="36" xfId="0" applyFont="1" applyBorder="1" applyAlignment="1">
      <alignment horizontal="center" vertical="center" shrinkToFit="1"/>
    </xf>
    <xf numFmtId="0" fontId="77" fillId="0" borderId="105" xfId="0" applyFont="1" applyBorder="1" applyAlignment="1">
      <alignment horizontal="center" vertical="center" shrinkToFit="1"/>
    </xf>
    <xf numFmtId="0" fontId="0" fillId="0" borderId="97" xfId="0" applyBorder="1" applyAlignment="1">
      <alignment horizontal="center" vertical="center" wrapText="1"/>
    </xf>
    <xf numFmtId="0" fontId="0" fillId="0" borderId="36" xfId="0" applyBorder="1" applyAlignment="1">
      <alignment horizontal="center" vertical="center" wrapText="1"/>
    </xf>
    <xf numFmtId="0" fontId="0" fillId="0" borderId="105" xfId="0" applyBorder="1" applyAlignment="1">
      <alignment horizontal="center" vertical="center" wrapText="1"/>
    </xf>
    <xf numFmtId="0" fontId="0" fillId="38" borderId="116" xfId="0" applyFill="1" applyBorder="1" applyAlignment="1">
      <alignment horizontal="center" vertical="center" shrinkToFit="1"/>
    </xf>
    <xf numFmtId="0" fontId="0" fillId="38" borderId="117" xfId="0" applyFill="1" applyBorder="1" applyAlignment="1">
      <alignment horizontal="center" vertical="center" shrinkToFit="1"/>
    </xf>
    <xf numFmtId="0" fontId="0" fillId="38" borderId="118" xfId="0" applyFill="1" applyBorder="1" applyAlignment="1">
      <alignment horizontal="center" vertical="center" shrinkToFit="1"/>
    </xf>
    <xf numFmtId="0" fontId="0" fillId="38" borderId="119" xfId="0" applyFill="1" applyBorder="1" applyAlignment="1">
      <alignment horizontal="center" vertical="center" shrinkToFit="1"/>
    </xf>
    <xf numFmtId="0" fontId="0" fillId="39" borderId="29" xfId="0" applyFill="1" applyBorder="1" applyAlignment="1">
      <alignment horizontal="center" vertical="center" shrinkToFit="1"/>
    </xf>
    <xf numFmtId="0" fontId="0" fillId="39" borderId="18" xfId="0" applyFill="1" applyBorder="1" applyAlignment="1">
      <alignment horizontal="center" vertical="center" shrinkToFit="1"/>
    </xf>
    <xf numFmtId="0" fontId="0" fillId="39" borderId="94" xfId="0" applyFill="1" applyBorder="1" applyAlignment="1">
      <alignment horizontal="center" vertical="center" shrinkToFit="1"/>
    </xf>
    <xf numFmtId="0" fontId="0" fillId="39" borderId="120" xfId="0" applyFill="1" applyBorder="1" applyAlignment="1">
      <alignment horizontal="center" vertical="center" shrinkToFit="1"/>
    </xf>
    <xf numFmtId="0" fontId="0" fillId="0" borderId="96" xfId="0" applyBorder="1" applyAlignment="1">
      <alignment horizontal="center" vertical="center" textRotation="255"/>
    </xf>
    <xf numFmtId="0" fontId="0" fillId="0" borderId="48"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Border="1" applyAlignment="1">
      <alignment horizontal="center" vertical="center" textRotation="255"/>
    </xf>
    <xf numFmtId="0" fontId="0" fillId="0" borderId="122" xfId="0" applyBorder="1" applyAlignment="1">
      <alignment horizontal="center" vertical="center"/>
    </xf>
    <xf numFmtId="0" fontId="0" fillId="0" borderId="99" xfId="0" applyBorder="1" applyAlignment="1">
      <alignment horizontal="center" vertical="center"/>
    </xf>
    <xf numFmtId="0" fontId="0" fillId="0" borderId="49" xfId="0" applyBorder="1" applyAlignment="1">
      <alignment horizontal="center" vertical="center"/>
    </xf>
    <xf numFmtId="0" fontId="0" fillId="0" borderId="123" xfId="0" applyBorder="1" applyAlignment="1">
      <alignment horizontal="center" vertical="center"/>
    </xf>
    <xf numFmtId="0" fontId="77" fillId="0" borderId="75" xfId="0" applyFont="1" applyFill="1" applyBorder="1" applyAlignment="1">
      <alignment horizontal="center" vertical="center" wrapText="1"/>
    </xf>
    <xf numFmtId="0" fontId="77" fillId="0" borderId="76" xfId="0" applyFont="1" applyFill="1" applyBorder="1" applyAlignment="1">
      <alignment horizontal="center" vertical="center" wrapText="1"/>
    </xf>
    <xf numFmtId="0" fontId="77" fillId="0" borderId="124" xfId="0" applyFont="1" applyFill="1" applyBorder="1" applyAlignment="1">
      <alignment horizontal="center" vertical="center" wrapText="1"/>
    </xf>
    <xf numFmtId="0" fontId="77" fillId="0" borderId="78"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25" xfId="0" applyFont="1" applyFill="1" applyBorder="1" applyAlignment="1">
      <alignment horizontal="center" vertical="center" wrapText="1"/>
    </xf>
    <xf numFmtId="0" fontId="77" fillId="0" borderId="68"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71" xfId="0" applyFont="1" applyFill="1" applyBorder="1" applyAlignment="1">
      <alignment horizontal="center" vertical="center" wrapText="1"/>
    </xf>
    <xf numFmtId="178" fontId="0" fillId="36" borderId="116" xfId="0" applyNumberFormat="1" applyFill="1" applyBorder="1" applyAlignment="1" applyProtection="1">
      <alignment horizontal="center" vertical="center" shrinkToFit="1"/>
      <protection locked="0"/>
    </xf>
    <xf numFmtId="178" fontId="0" fillId="36" borderId="117" xfId="0" applyNumberFormat="1" applyFill="1" applyBorder="1" applyAlignment="1" applyProtection="1">
      <alignment horizontal="center" vertical="center" shrinkToFit="1"/>
      <protection locked="0"/>
    </xf>
    <xf numFmtId="178" fontId="0" fillId="36" borderId="118" xfId="0" applyNumberFormat="1" applyFill="1" applyBorder="1" applyAlignment="1" applyProtection="1">
      <alignment horizontal="center" vertical="center" shrinkToFit="1"/>
      <protection locked="0"/>
    </xf>
    <xf numFmtId="178" fontId="0" fillId="36" borderId="119" xfId="0" applyNumberFormat="1" applyFill="1" applyBorder="1" applyAlignment="1" applyProtection="1">
      <alignment horizontal="center" vertical="center" shrinkToFit="1"/>
      <protection locked="0"/>
    </xf>
    <xf numFmtId="178" fontId="0" fillId="38" borderId="116" xfId="0" applyNumberFormat="1" applyFill="1" applyBorder="1" applyAlignment="1">
      <alignment horizontal="center" vertical="center" shrinkToFit="1"/>
    </xf>
    <xf numFmtId="178" fontId="0" fillId="38" borderId="117" xfId="0" applyNumberFormat="1" applyFill="1" applyBorder="1" applyAlignment="1">
      <alignment horizontal="center" vertical="center" shrinkToFit="1"/>
    </xf>
    <xf numFmtId="178" fontId="0" fillId="38" borderId="118" xfId="0" applyNumberFormat="1" applyFill="1" applyBorder="1" applyAlignment="1">
      <alignment horizontal="center" vertical="center" shrinkToFit="1"/>
    </xf>
    <xf numFmtId="178" fontId="0" fillId="38" borderId="119" xfId="0" applyNumberFormat="1" applyFill="1" applyBorder="1" applyAlignment="1">
      <alignment horizontal="center" vertical="center" shrinkToFit="1"/>
    </xf>
    <xf numFmtId="178" fontId="0" fillId="38" borderId="126" xfId="0" applyNumberFormat="1" applyFill="1" applyBorder="1" applyAlignment="1">
      <alignment horizontal="center" vertical="center" shrinkToFit="1"/>
    </xf>
    <xf numFmtId="178" fontId="0" fillId="38" borderId="127" xfId="0" applyNumberFormat="1" applyFill="1" applyBorder="1" applyAlignment="1">
      <alignment horizontal="center" vertical="center" shrinkToFit="1"/>
    </xf>
    <xf numFmtId="178" fontId="0" fillId="38" borderId="128" xfId="0" applyNumberFormat="1" applyFill="1" applyBorder="1" applyAlignment="1">
      <alignment horizontal="center" vertical="center" shrinkToFit="1"/>
    </xf>
    <xf numFmtId="178" fontId="0" fillId="36" borderId="129" xfId="0" applyNumberFormat="1" applyFill="1" applyBorder="1" applyAlignment="1" applyProtection="1">
      <alignment horizontal="center" vertical="center" shrinkToFit="1"/>
      <protection locked="0"/>
    </xf>
    <xf numFmtId="178" fontId="0" fillId="36" borderId="128" xfId="0" applyNumberFormat="1" applyFill="1" applyBorder="1" applyAlignment="1" applyProtection="1">
      <alignment horizontal="center" vertical="center" shrinkToFit="1"/>
      <protection locked="0"/>
    </xf>
    <xf numFmtId="178" fontId="0" fillId="36" borderId="70" xfId="0" applyNumberFormat="1" applyFill="1" applyBorder="1" applyAlignment="1" applyProtection="1">
      <alignment horizontal="center" vertical="center" shrinkToFit="1"/>
      <protection locked="0"/>
    </xf>
    <xf numFmtId="178" fontId="0" fillId="36" borderId="13" xfId="0" applyNumberFormat="1" applyFill="1" applyBorder="1" applyAlignment="1" applyProtection="1">
      <alignment horizontal="center" vertical="center" shrinkToFit="1"/>
      <protection locked="0"/>
    </xf>
    <xf numFmtId="178" fontId="0" fillId="36" borderId="130" xfId="0" applyNumberFormat="1" applyFill="1" applyBorder="1" applyAlignment="1" applyProtection="1">
      <alignment horizontal="center" vertical="center" shrinkToFit="1"/>
      <protection locked="0"/>
    </xf>
    <xf numFmtId="178" fontId="0" fillId="36" borderId="10" xfId="0" applyNumberFormat="1" applyFill="1" applyBorder="1" applyAlignment="1" applyProtection="1">
      <alignment horizontal="center" vertical="center" shrinkToFit="1"/>
      <protection locked="0"/>
    </xf>
    <xf numFmtId="200" fontId="0" fillId="36" borderId="36" xfId="0" applyNumberFormat="1" applyFill="1" applyBorder="1" applyAlignment="1" applyProtection="1">
      <alignment horizontal="center" vertical="center" shrinkToFit="1"/>
      <protection locked="0"/>
    </xf>
    <xf numFmtId="200" fontId="0" fillId="36" borderId="93" xfId="0" applyNumberFormat="1" applyFill="1" applyBorder="1" applyAlignment="1" applyProtection="1">
      <alignment horizontal="center" vertical="center" shrinkToFit="1"/>
      <protection locked="0"/>
    </xf>
    <xf numFmtId="200" fontId="0" fillId="38" borderId="36" xfId="0" applyNumberFormat="1" applyFill="1" applyBorder="1" applyAlignment="1">
      <alignment horizontal="center" vertical="center" shrinkToFit="1"/>
    </xf>
    <xf numFmtId="200" fontId="0" fillId="38" borderId="93" xfId="0" applyNumberFormat="1" applyFill="1" applyBorder="1" applyAlignment="1">
      <alignment horizontal="center" vertical="center" shrinkToFit="1"/>
    </xf>
    <xf numFmtId="0" fontId="0" fillId="38" borderId="36" xfId="0" applyFill="1" applyBorder="1" applyAlignment="1">
      <alignment horizontal="center" vertical="center" shrinkToFit="1"/>
    </xf>
    <xf numFmtId="0" fontId="0" fillId="38" borderId="93" xfId="0" applyFill="1" applyBorder="1" applyAlignment="1">
      <alignment horizontal="center" vertical="center" shrinkToFit="1"/>
    </xf>
    <xf numFmtId="178" fontId="0" fillId="38" borderId="129" xfId="0" applyNumberFormat="1" applyFill="1" applyBorder="1" applyAlignment="1">
      <alignment horizontal="center" vertical="center" shrinkToFit="1"/>
    </xf>
    <xf numFmtId="178" fontId="0" fillId="36" borderId="90" xfId="0" applyNumberFormat="1" applyFill="1" applyBorder="1" applyAlignment="1" applyProtection="1">
      <alignment horizontal="center" vertical="center" shrinkToFit="1"/>
      <protection locked="0"/>
    </xf>
    <xf numFmtId="178" fontId="0" fillId="36" borderId="65" xfId="0" applyNumberFormat="1" applyFill="1" applyBorder="1" applyAlignment="1" applyProtection="1">
      <alignment horizontal="center" vertical="center" shrinkToFit="1"/>
      <protection locked="0"/>
    </xf>
    <xf numFmtId="200" fontId="0" fillId="38" borderId="108" xfId="0" applyNumberFormat="1" applyFill="1" applyBorder="1" applyAlignment="1">
      <alignment horizontal="center" vertical="center" shrinkToFit="1"/>
    </xf>
    <xf numFmtId="0" fontId="0" fillId="38" borderId="108" xfId="0" applyFill="1" applyBorder="1" applyAlignment="1">
      <alignment horizontal="center" vertical="center" shrinkToFit="1"/>
    </xf>
    <xf numFmtId="0" fontId="0" fillId="39" borderId="70" xfId="0" applyFill="1" applyBorder="1" applyAlignment="1">
      <alignment horizontal="center" vertical="center" shrinkToFit="1"/>
    </xf>
    <xf numFmtId="0" fontId="0" fillId="39" borderId="14" xfId="0" applyFill="1" applyBorder="1" applyAlignment="1">
      <alignment horizontal="center" vertical="center" shrinkToFit="1"/>
    </xf>
    <xf numFmtId="0" fontId="0" fillId="39" borderId="39" xfId="0" applyFill="1" applyBorder="1" applyAlignment="1">
      <alignment horizontal="center" vertical="center" shrinkToFit="1"/>
    </xf>
    <xf numFmtId="0" fontId="0" fillId="39" borderId="125" xfId="0" applyFill="1" applyBorder="1" applyAlignment="1">
      <alignment horizontal="center" vertical="center" shrinkToFit="1"/>
    </xf>
    <xf numFmtId="0" fontId="0" fillId="39" borderId="90" xfId="0" applyFill="1" applyBorder="1" applyAlignment="1">
      <alignment horizontal="center" vertical="center" shrinkToFit="1"/>
    </xf>
    <xf numFmtId="0" fontId="0" fillId="39" borderId="66" xfId="0" applyFill="1" applyBorder="1" applyAlignment="1">
      <alignment horizontal="center" vertical="center" shrinkToFit="1"/>
    </xf>
    <xf numFmtId="178" fontId="0" fillId="36" borderId="39" xfId="0" applyNumberFormat="1" applyFill="1" applyBorder="1" applyAlignment="1" applyProtection="1">
      <alignment horizontal="center" vertical="center" shrinkToFit="1"/>
      <protection locked="0"/>
    </xf>
    <xf numFmtId="178" fontId="0" fillId="36" borderId="0" xfId="0" applyNumberFormat="1" applyFill="1" applyBorder="1" applyAlignment="1" applyProtection="1">
      <alignment horizontal="center" vertical="center" shrinkToFit="1"/>
      <protection locked="0"/>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39" borderId="131" xfId="0" applyFill="1" applyBorder="1" applyAlignment="1">
      <alignment horizontal="center" vertical="center" shrinkToFit="1"/>
    </xf>
    <xf numFmtId="0" fontId="0" fillId="39" borderId="132" xfId="0" applyFill="1" applyBorder="1" applyAlignment="1">
      <alignment horizontal="center" vertical="center" shrinkToFit="1"/>
    </xf>
    <xf numFmtId="0" fontId="0" fillId="39" borderId="133" xfId="0" applyFill="1" applyBorder="1" applyAlignment="1">
      <alignment horizontal="center" vertical="center" shrinkToFit="1"/>
    </xf>
    <xf numFmtId="0" fontId="0" fillId="39" borderId="65" xfId="0" applyFill="1" applyBorder="1" applyAlignment="1">
      <alignment horizontal="center" vertical="center" shrinkToFit="1"/>
    </xf>
    <xf numFmtId="0" fontId="0" fillId="39" borderId="13" xfId="0" applyFill="1" applyBorder="1" applyAlignment="1">
      <alignment horizontal="center" vertical="center" shrinkToFit="1"/>
    </xf>
    <xf numFmtId="0" fontId="0" fillId="36" borderId="108" xfId="0" applyFill="1" applyBorder="1" applyAlignment="1" applyProtection="1">
      <alignment horizontal="center" vertical="center" shrinkToFit="1"/>
      <protection locked="0"/>
    </xf>
    <xf numFmtId="0" fontId="0" fillId="38" borderId="134" xfId="0" applyFill="1" applyBorder="1" applyAlignment="1">
      <alignment horizontal="center" vertical="center" shrinkToFit="1"/>
    </xf>
    <xf numFmtId="0" fontId="0" fillId="38" borderId="135" xfId="0" applyFill="1" applyBorder="1" applyAlignment="1">
      <alignment horizontal="center" vertical="center" shrinkToFit="1"/>
    </xf>
    <xf numFmtId="0" fontId="0" fillId="39" borderId="136" xfId="0" applyFill="1" applyBorder="1" applyAlignment="1">
      <alignment horizontal="center" vertical="center" shrinkToFit="1"/>
    </xf>
    <xf numFmtId="0" fontId="0" fillId="39" borderId="137" xfId="0" applyFill="1" applyBorder="1" applyAlignment="1">
      <alignment horizontal="center" vertical="center" shrinkToFit="1"/>
    </xf>
    <xf numFmtId="0" fontId="76" fillId="0" borderId="138" xfId="0" applyFont="1" applyBorder="1" applyAlignment="1">
      <alignment horizontal="center" vertical="center" shrinkToFit="1"/>
    </xf>
    <xf numFmtId="0" fontId="76" fillId="0" borderId="139" xfId="0" applyFont="1" applyBorder="1" applyAlignment="1">
      <alignment horizontal="center" vertical="center" shrinkToFit="1"/>
    </xf>
    <xf numFmtId="0" fontId="76" fillId="0" borderId="140" xfId="0" applyFont="1" applyBorder="1" applyAlignment="1">
      <alignment horizontal="center" vertical="center" shrinkToFit="1"/>
    </xf>
    <xf numFmtId="200" fontId="0" fillId="36" borderId="108" xfId="0" applyNumberFormat="1" applyFill="1" applyBorder="1" applyAlignment="1" applyProtection="1">
      <alignment horizontal="center" vertical="center" shrinkToFit="1"/>
      <protection locked="0"/>
    </xf>
    <xf numFmtId="178" fontId="0" fillId="38" borderId="141" xfId="0" applyNumberFormat="1" applyFill="1" applyBorder="1" applyAlignment="1">
      <alignment horizontal="center" vertical="center" shrinkToFit="1"/>
    </xf>
    <xf numFmtId="0" fontId="0" fillId="0" borderId="142" xfId="0" applyBorder="1" applyAlignment="1">
      <alignment horizontal="center" vertical="center" textRotation="255"/>
    </xf>
    <xf numFmtId="0" fontId="0" fillId="0" borderId="124" xfId="0" applyBorder="1" applyAlignment="1">
      <alignment horizontal="center" vertical="center" textRotation="255"/>
    </xf>
    <xf numFmtId="0" fontId="0" fillId="0" borderId="39" xfId="0" applyBorder="1" applyAlignment="1">
      <alignment horizontal="center" vertical="center" textRotation="255"/>
    </xf>
    <xf numFmtId="0" fontId="0" fillId="0" borderId="125" xfId="0" applyBorder="1" applyAlignment="1">
      <alignment horizontal="center" vertical="center" textRotation="255"/>
    </xf>
    <xf numFmtId="0" fontId="0" fillId="0" borderId="143" xfId="0" applyBorder="1" applyAlignment="1">
      <alignment horizontal="center" vertical="center" textRotation="255"/>
    </xf>
    <xf numFmtId="0" fontId="0" fillId="0" borderId="144" xfId="0" applyBorder="1" applyAlignment="1">
      <alignment horizontal="center" vertical="center" textRotation="255"/>
    </xf>
    <xf numFmtId="178" fontId="0" fillId="36" borderId="126" xfId="0" applyNumberFormat="1" applyFill="1" applyBorder="1" applyAlignment="1" applyProtection="1">
      <alignment horizontal="center" vertical="center" shrinkToFit="1"/>
      <protection locked="0"/>
    </xf>
    <xf numFmtId="178" fontId="0" fillId="36" borderId="127" xfId="0" applyNumberFormat="1" applyFill="1" applyBorder="1" applyAlignment="1" applyProtection="1">
      <alignment horizontal="center" vertical="center" shrinkToFit="1"/>
      <protection locked="0"/>
    </xf>
    <xf numFmtId="178" fontId="0" fillId="36" borderId="141" xfId="0" applyNumberFormat="1" applyFill="1" applyBorder="1" applyAlignment="1" applyProtection="1">
      <alignment horizontal="center" vertical="center" shrinkToFit="1"/>
      <protection locked="0"/>
    </xf>
    <xf numFmtId="0" fontId="0" fillId="0" borderId="142"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143"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83" fillId="0" borderId="142" xfId="0" applyFont="1" applyBorder="1" applyAlignment="1">
      <alignment horizontal="center" vertical="center" wrapText="1"/>
    </xf>
    <xf numFmtId="0" fontId="83" fillId="0" borderId="76" xfId="0" applyFont="1" applyBorder="1" applyAlignment="1">
      <alignment horizontal="center" vertical="center" wrapText="1"/>
    </xf>
    <xf numFmtId="0" fontId="83" fillId="0" borderId="77" xfId="0" applyFont="1" applyBorder="1" applyAlignment="1">
      <alignment horizontal="center" vertical="center" wrapText="1"/>
    </xf>
    <xf numFmtId="0" fontId="83" fillId="0" borderId="39"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37" xfId="0" applyFont="1" applyBorder="1" applyAlignment="1">
      <alignment horizontal="center" vertical="center" wrapText="1"/>
    </xf>
    <xf numFmtId="0" fontId="83" fillId="0" borderId="143" xfId="0" applyFont="1" applyBorder="1" applyAlignment="1">
      <alignment horizontal="center" vertical="center" wrapText="1"/>
    </xf>
    <xf numFmtId="0" fontId="83" fillId="0" borderId="145" xfId="0" applyFont="1" applyBorder="1" applyAlignment="1">
      <alignment horizontal="center" vertical="center" wrapText="1"/>
    </xf>
    <xf numFmtId="0" fontId="83" fillId="0" borderId="146"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105" xfId="0" applyFont="1" applyBorder="1" applyAlignment="1">
      <alignment horizontal="center" vertical="center" wrapText="1"/>
    </xf>
    <xf numFmtId="178" fontId="0" fillId="36" borderId="131" xfId="0" applyNumberFormat="1" applyFill="1" applyBorder="1" applyAlignment="1" applyProtection="1">
      <alignment horizontal="center" vertical="center" shrinkToFit="1"/>
      <protection locked="0"/>
    </xf>
    <xf numFmtId="178" fontId="0" fillId="36" borderId="132" xfId="0" applyNumberFormat="1" applyFill="1" applyBorder="1" applyAlignment="1" applyProtection="1">
      <alignment horizontal="center" vertical="center" shrinkToFit="1"/>
      <protection locked="0"/>
    </xf>
    <xf numFmtId="0" fontId="83" fillId="0" borderId="36" xfId="0" applyFont="1" applyBorder="1" applyAlignment="1">
      <alignment horizontal="center" vertical="center" wrapText="1"/>
    </xf>
    <xf numFmtId="0" fontId="83" fillId="0" borderId="105" xfId="0" applyFont="1" applyBorder="1" applyAlignment="1">
      <alignment horizontal="center" vertical="center" wrapText="1"/>
    </xf>
    <xf numFmtId="0" fontId="0" fillId="0" borderId="142"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0" fillId="0" borderId="37" xfId="0" applyBorder="1" applyAlignment="1">
      <alignment horizontal="center" vertical="center" wrapText="1"/>
    </xf>
    <xf numFmtId="0" fontId="76" fillId="0" borderId="13" xfId="0" applyFont="1" applyBorder="1" applyAlignment="1">
      <alignment horizontal="center" vertical="center"/>
    </xf>
    <xf numFmtId="0" fontId="76" fillId="0" borderId="67" xfId="0" applyFont="1" applyBorder="1" applyAlignment="1">
      <alignment horizontal="center" vertical="center"/>
    </xf>
    <xf numFmtId="0" fontId="76" fillId="0" borderId="65" xfId="0" applyFont="1" applyBorder="1" applyAlignment="1">
      <alignment horizontal="center" vertical="center"/>
    </xf>
    <xf numFmtId="0" fontId="76" fillId="0" borderId="91" xfId="0" applyFont="1" applyBorder="1" applyAlignment="1">
      <alignment horizontal="center" vertical="center"/>
    </xf>
    <xf numFmtId="0" fontId="0" fillId="36" borderId="70" xfId="0" applyFill="1" applyBorder="1" applyAlignment="1" applyProtection="1">
      <alignment horizontal="center" vertical="center"/>
      <protection locked="0"/>
    </xf>
    <xf numFmtId="0" fontId="0" fillId="36" borderId="13" xfId="0" applyFill="1" applyBorder="1" applyAlignment="1" applyProtection="1">
      <alignment horizontal="center" vertical="center"/>
      <protection locked="0"/>
    </xf>
    <xf numFmtId="0" fontId="0" fillId="36" borderId="67" xfId="0" applyFill="1" applyBorder="1" applyAlignment="1" applyProtection="1">
      <alignment horizontal="center" vertical="center"/>
      <protection locked="0"/>
    </xf>
    <xf numFmtId="0" fontId="0" fillId="36" borderId="90" xfId="0" applyFill="1" applyBorder="1" applyAlignment="1" applyProtection="1">
      <alignment horizontal="center" vertical="center"/>
      <protection locked="0"/>
    </xf>
    <xf numFmtId="0" fontId="0" fillId="36" borderId="65" xfId="0" applyFill="1" applyBorder="1" applyAlignment="1" applyProtection="1">
      <alignment horizontal="center" vertical="center"/>
      <protection locked="0"/>
    </xf>
    <xf numFmtId="0" fontId="0" fillId="36" borderId="91" xfId="0" applyFill="1" applyBorder="1" applyAlignment="1" applyProtection="1">
      <alignment horizontal="center" vertical="center"/>
      <protection locked="0"/>
    </xf>
    <xf numFmtId="0" fontId="84" fillId="0" borderId="70" xfId="0" applyFont="1" applyFill="1" applyBorder="1" applyAlignment="1">
      <alignment horizontal="center" vertical="center" wrapText="1" shrinkToFit="1"/>
    </xf>
    <xf numFmtId="0" fontId="84" fillId="0" borderId="13" xfId="0" applyFont="1" applyFill="1" applyBorder="1" applyAlignment="1">
      <alignment horizontal="center" vertical="center" wrapText="1" shrinkToFit="1"/>
    </xf>
    <xf numFmtId="0" fontId="84" fillId="0" borderId="67" xfId="0" applyFont="1" applyFill="1" applyBorder="1" applyAlignment="1">
      <alignment horizontal="center" vertical="center" wrapText="1" shrinkToFit="1"/>
    </xf>
    <xf numFmtId="0" fontId="84" fillId="0" borderId="90" xfId="0" applyFont="1" applyFill="1" applyBorder="1" applyAlignment="1">
      <alignment horizontal="center" vertical="center" wrapText="1" shrinkToFit="1"/>
    </xf>
    <xf numFmtId="0" fontId="84" fillId="0" borderId="65" xfId="0" applyFont="1" applyFill="1" applyBorder="1" applyAlignment="1">
      <alignment horizontal="center" vertical="center" wrapText="1" shrinkToFit="1"/>
    </xf>
    <xf numFmtId="0" fontId="84" fillId="0" borderId="91" xfId="0" applyFont="1" applyFill="1" applyBorder="1" applyAlignment="1">
      <alignment horizontal="center" vertical="center" wrapText="1" shrinkToFit="1"/>
    </xf>
    <xf numFmtId="0" fontId="76" fillId="0" borderId="70"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67" xfId="0" applyFont="1" applyBorder="1" applyAlignment="1">
      <alignment horizontal="center" vertical="center" wrapText="1"/>
    </xf>
    <xf numFmtId="0" fontId="76" fillId="0" borderId="90" xfId="0" applyFont="1" applyBorder="1" applyAlignment="1">
      <alignment horizontal="center" vertical="center" wrapText="1"/>
    </xf>
    <xf numFmtId="0" fontId="76" fillId="0" borderId="65" xfId="0" applyFont="1" applyBorder="1" applyAlignment="1">
      <alignment horizontal="center" vertical="center" wrapText="1"/>
    </xf>
    <xf numFmtId="0" fontId="76" fillId="0" borderId="91" xfId="0" applyFont="1" applyBorder="1" applyAlignment="1">
      <alignment horizontal="center" vertical="center" wrapText="1"/>
    </xf>
    <xf numFmtId="0" fontId="0" fillId="36" borderId="70" xfId="0" applyFill="1" applyBorder="1" applyAlignment="1" applyProtection="1">
      <alignment horizontal="center" vertical="center" shrinkToFit="1"/>
      <protection locked="0"/>
    </xf>
    <xf numFmtId="0" fontId="0" fillId="36" borderId="13" xfId="0" applyFill="1" applyBorder="1" applyAlignment="1" applyProtection="1">
      <alignment horizontal="center" vertical="center" shrinkToFit="1"/>
      <protection locked="0"/>
    </xf>
    <xf numFmtId="0" fontId="0" fillId="36" borderId="67" xfId="0" applyFill="1" applyBorder="1" applyAlignment="1" applyProtection="1">
      <alignment horizontal="center" vertical="center" shrinkToFit="1"/>
      <protection locked="0"/>
    </xf>
    <xf numFmtId="0" fontId="0" fillId="36" borderId="90" xfId="0" applyFill="1" applyBorder="1" applyAlignment="1" applyProtection="1">
      <alignment horizontal="center" vertical="center" shrinkToFit="1"/>
      <protection locked="0"/>
    </xf>
    <xf numFmtId="0" fontId="0" fillId="36" borderId="65" xfId="0" applyFill="1" applyBorder="1" applyAlignment="1" applyProtection="1">
      <alignment horizontal="center" vertical="center" shrinkToFit="1"/>
      <protection locked="0"/>
    </xf>
    <xf numFmtId="0" fontId="0" fillId="36" borderId="91" xfId="0" applyFill="1" applyBorder="1" applyAlignment="1" applyProtection="1">
      <alignment horizontal="center" vertical="center" shrinkToFit="1"/>
      <protection locked="0"/>
    </xf>
    <xf numFmtId="0" fontId="85" fillId="0" borderId="70" xfId="0" applyFont="1" applyBorder="1" applyAlignment="1">
      <alignment horizontal="center" vertical="center"/>
    </xf>
    <xf numFmtId="0" fontId="85" fillId="0" borderId="13" xfId="0" applyFont="1" applyBorder="1" applyAlignment="1">
      <alignment horizontal="center" vertical="center"/>
    </xf>
    <xf numFmtId="0" fontId="85" fillId="0" borderId="67" xfId="0" applyFont="1" applyBorder="1" applyAlignment="1">
      <alignment horizontal="center" vertical="center"/>
    </xf>
    <xf numFmtId="0" fontId="85" fillId="0" borderId="90" xfId="0" applyFont="1" applyBorder="1" applyAlignment="1">
      <alignment horizontal="center" vertical="center"/>
    </xf>
    <xf numFmtId="0" fontId="85" fillId="0" borderId="65" xfId="0" applyFont="1" applyBorder="1" applyAlignment="1">
      <alignment horizontal="center" vertical="center"/>
    </xf>
    <xf numFmtId="0" fontId="85" fillId="0" borderId="91" xfId="0" applyFont="1" applyBorder="1" applyAlignment="1">
      <alignment horizontal="center" vertical="center"/>
    </xf>
    <xf numFmtId="0" fontId="0" fillId="0" borderId="75" xfId="0" applyBorder="1" applyAlignment="1">
      <alignment horizontal="center" vertical="center" textRotation="255"/>
    </xf>
    <xf numFmtId="0" fontId="0" fillId="0" borderId="77" xfId="0" applyBorder="1" applyAlignment="1">
      <alignment horizontal="center" vertical="center" textRotation="255"/>
    </xf>
    <xf numFmtId="0" fontId="0" fillId="0" borderId="78" xfId="0" applyBorder="1" applyAlignment="1">
      <alignment horizontal="center" vertical="center" textRotation="255"/>
    </xf>
    <xf numFmtId="0" fontId="0" fillId="0" borderId="37" xfId="0" applyBorder="1" applyAlignment="1">
      <alignment horizontal="center" vertical="center" textRotation="255"/>
    </xf>
    <xf numFmtId="0" fontId="0" fillId="0" borderId="147" xfId="0" applyBorder="1" applyAlignment="1">
      <alignment horizontal="center" vertical="center" textRotation="255"/>
    </xf>
    <xf numFmtId="0" fontId="0" fillId="0" borderId="146" xfId="0" applyBorder="1" applyAlignment="1">
      <alignment horizontal="center" vertical="center" textRotation="255"/>
    </xf>
    <xf numFmtId="0" fontId="76" fillId="0" borderId="70" xfId="0" applyFont="1" applyBorder="1" applyAlignment="1">
      <alignment horizontal="center" vertical="center"/>
    </xf>
    <xf numFmtId="0" fontId="76" fillId="0" borderId="90" xfId="0" applyFont="1" applyBorder="1" applyAlignment="1">
      <alignment horizontal="center" vertical="center"/>
    </xf>
    <xf numFmtId="0" fontId="64" fillId="38" borderId="13" xfId="0" applyFont="1" applyFill="1" applyBorder="1" applyAlignment="1">
      <alignment horizontal="center" vertical="center" wrapText="1"/>
    </xf>
    <xf numFmtId="0" fontId="64" fillId="38" borderId="65" xfId="0" applyFont="1" applyFill="1" applyBorder="1" applyAlignment="1">
      <alignment horizontal="center" vertical="center" wrapText="1"/>
    </xf>
    <xf numFmtId="0" fontId="82" fillId="0" borderId="0" xfId="0" applyFont="1" applyAlignment="1">
      <alignment horizontal="center" vertical="center"/>
    </xf>
    <xf numFmtId="0" fontId="0" fillId="41" borderId="70" xfId="0" applyFill="1" applyBorder="1" applyAlignment="1" applyProtection="1">
      <alignment horizontal="center" vertical="center" shrinkToFit="1"/>
      <protection locked="0"/>
    </xf>
    <xf numFmtId="0" fontId="0" fillId="41" borderId="13" xfId="0" applyFill="1" applyBorder="1" applyAlignment="1" applyProtection="1">
      <alignment horizontal="center" vertical="center" shrinkToFit="1"/>
      <protection locked="0"/>
    </xf>
    <xf numFmtId="0" fontId="0" fillId="41" borderId="67" xfId="0" applyFill="1" applyBorder="1" applyAlignment="1" applyProtection="1">
      <alignment horizontal="center" vertical="center" shrinkToFit="1"/>
      <protection locked="0"/>
    </xf>
    <xf numFmtId="0" fontId="0" fillId="41" borderId="90" xfId="0" applyFill="1" applyBorder="1" applyAlignment="1" applyProtection="1">
      <alignment horizontal="center" vertical="center" shrinkToFit="1"/>
      <protection locked="0"/>
    </xf>
    <xf numFmtId="0" fontId="0" fillId="41" borderId="65" xfId="0" applyFill="1" applyBorder="1" applyAlignment="1" applyProtection="1">
      <alignment horizontal="center" vertical="center" shrinkToFit="1"/>
      <protection locked="0"/>
    </xf>
    <xf numFmtId="0" fontId="0" fillId="41" borderId="91" xfId="0" applyFill="1" applyBorder="1" applyAlignment="1" applyProtection="1">
      <alignment horizontal="center" vertical="center" shrinkToFit="1"/>
      <protection locked="0"/>
    </xf>
    <xf numFmtId="0" fontId="60" fillId="0" borderId="0" xfId="44" applyAlignment="1">
      <alignment horizontal="left" vertical="center"/>
    </xf>
    <xf numFmtId="0" fontId="77" fillId="0" borderId="70"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67" xfId="0" applyFont="1" applyBorder="1" applyAlignment="1">
      <alignment horizontal="center" vertical="center" wrapText="1"/>
    </xf>
    <xf numFmtId="0" fontId="77" fillId="0" borderId="90" xfId="0" applyFont="1" applyBorder="1" applyAlignment="1">
      <alignment horizontal="center" vertical="center" wrapText="1"/>
    </xf>
    <xf numFmtId="0" fontId="77" fillId="0" borderId="65" xfId="0" applyFont="1" applyBorder="1" applyAlignment="1">
      <alignment horizontal="center" vertical="center" wrapText="1"/>
    </xf>
    <xf numFmtId="0" fontId="77" fillId="0" borderId="91" xfId="0" applyFont="1" applyBorder="1" applyAlignment="1">
      <alignment horizontal="center" vertical="center" wrapText="1"/>
    </xf>
    <xf numFmtId="0" fontId="86" fillId="0" borderId="70" xfId="0" applyFont="1" applyBorder="1" applyAlignment="1">
      <alignment horizontal="center" vertical="center"/>
    </xf>
    <xf numFmtId="0" fontId="86" fillId="0" borderId="13" xfId="0" applyFont="1" applyBorder="1" applyAlignment="1">
      <alignment horizontal="center" vertical="center"/>
    </xf>
    <xf numFmtId="0" fontId="86" fillId="0" borderId="67" xfId="0" applyFont="1" applyBorder="1" applyAlignment="1">
      <alignment horizontal="center" vertical="center"/>
    </xf>
    <xf numFmtId="0" fontId="86" fillId="0" borderId="90" xfId="0" applyFont="1" applyBorder="1" applyAlignment="1">
      <alignment horizontal="center" vertical="center"/>
    </xf>
    <xf numFmtId="0" fontId="86" fillId="0" borderId="65" xfId="0" applyFont="1" applyBorder="1" applyAlignment="1">
      <alignment horizontal="center" vertical="center"/>
    </xf>
    <xf numFmtId="0" fontId="86" fillId="0" borderId="91"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Followed Hyperlink" xfId="69"/>
    <cellStyle name="良い" xfId="70"/>
  </cellStyles>
  <dxfs count="100">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5</xdr:row>
      <xdr:rowOff>200025</xdr:rowOff>
    </xdr:from>
    <xdr:to>
      <xdr:col>39</xdr:col>
      <xdr:colOff>323850</xdr:colOff>
      <xdr:row>16</xdr:row>
      <xdr:rowOff>47625</xdr:rowOff>
    </xdr:to>
    <xdr:grpSp>
      <xdr:nvGrpSpPr>
        <xdr:cNvPr id="1" name="グループ化 1"/>
        <xdr:cNvGrpSpPr>
          <a:grpSpLocks/>
        </xdr:cNvGrpSpPr>
      </xdr:nvGrpSpPr>
      <xdr:grpSpPr>
        <a:xfrm>
          <a:off x="6534150" y="1000125"/>
          <a:ext cx="7419975" cy="3409950"/>
          <a:chOff x="7572375" y="847725"/>
          <a:chExt cx="8477250" cy="3409950"/>
        </a:xfrm>
        <a:solidFill>
          <a:srgbClr val="FFFFFF"/>
        </a:solidFill>
      </xdr:grpSpPr>
      <xdr:pic>
        <xdr:nvPicPr>
          <xdr:cNvPr id="2" name="図 2"/>
          <xdr:cNvPicPr preferRelativeResize="1">
            <a:picLocks noChangeAspect="1"/>
          </xdr:cNvPicPr>
        </xdr:nvPicPr>
        <xdr:blipFill>
          <a:blip r:embed="rId1"/>
          <a:stretch>
            <a:fillRect/>
          </a:stretch>
        </xdr:blipFill>
        <xdr:spPr>
          <a:xfrm>
            <a:off x="7572375" y="1152916"/>
            <a:ext cx="8477250" cy="3104759"/>
          </a:xfrm>
          <a:prstGeom prst="rect">
            <a:avLst/>
          </a:prstGeom>
          <a:noFill/>
          <a:ln w="9525" cmpd="sng">
            <a:noFill/>
          </a:ln>
        </xdr:spPr>
      </xdr:pic>
      <xdr:grpSp>
        <xdr:nvGrpSpPr>
          <xdr:cNvPr id="3" name="グループ化 1"/>
          <xdr:cNvGrpSpPr>
            <a:grpSpLocks/>
          </xdr:cNvGrpSpPr>
        </xdr:nvGrpSpPr>
        <xdr:grpSpPr>
          <a:xfrm>
            <a:off x="7572375" y="847725"/>
            <a:ext cx="6476619" cy="2953017"/>
            <a:chOff x="7981944" y="838200"/>
            <a:chExt cx="6474960" cy="2952750"/>
          </a:xfrm>
          <a:solidFill>
            <a:srgbClr val="FFFFFF"/>
          </a:solidFill>
        </xdr:grpSpPr>
        <xdr:grpSp>
          <xdr:nvGrpSpPr>
            <xdr:cNvPr id="4" name="グループ化 2"/>
            <xdr:cNvGrpSpPr>
              <a:grpSpLocks/>
            </xdr:cNvGrpSpPr>
          </xdr:nvGrpSpPr>
          <xdr:grpSpPr>
            <a:xfrm>
              <a:off x="10162387" y="2143316"/>
              <a:ext cx="4294517" cy="1647635"/>
              <a:chOff x="10162482" y="2143126"/>
              <a:chExt cx="4294422" cy="1647824"/>
            </a:xfrm>
            <a:solidFill>
              <a:srgbClr val="FFFFFF"/>
            </a:solidFill>
          </xdr:grpSpPr>
          <xdr:grpSp>
            <xdr:nvGrpSpPr>
              <xdr:cNvPr id="5" name="グループ化 4"/>
              <xdr:cNvGrpSpPr>
                <a:grpSpLocks/>
              </xdr:cNvGrpSpPr>
            </xdr:nvGrpSpPr>
            <xdr:grpSpPr>
              <a:xfrm>
                <a:off x="10162482" y="2143126"/>
                <a:ext cx="4294422" cy="1123816"/>
                <a:chOff x="9268678" y="1848629"/>
                <a:chExt cx="3997324" cy="1046192"/>
              </a:xfrm>
              <a:solidFill>
                <a:srgbClr val="FFFFFF"/>
              </a:solidFill>
            </xdr:grpSpPr>
            <xdr:sp>
              <xdr:nvSpPr>
                <xdr:cNvPr id="6" name="四角形: 角を丸くする 8"/>
                <xdr:cNvSpPr>
                  <a:spLocks/>
                </xdr:cNvSpPr>
              </xdr:nvSpPr>
              <xdr:spPr>
                <a:xfrm>
                  <a:off x="9268678" y="1848629"/>
                  <a:ext cx="904395" cy="1046192"/>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四角形: 角を丸くする 9"/>
                <xdr:cNvSpPr>
                  <a:spLocks/>
                </xdr:cNvSpPr>
              </xdr:nvSpPr>
              <xdr:spPr>
                <a:xfrm>
                  <a:off x="12361607" y="1848629"/>
                  <a:ext cx="904395" cy="1046192"/>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8" name="テキスト ボックス 7"/>
              <xdr:cNvSpPr txBox="1">
                <a:spLocks noChangeArrowheads="1"/>
              </xdr:cNvSpPr>
            </xdr:nvSpPr>
            <xdr:spPr>
              <a:xfrm>
                <a:off x="11371362" y="3495578"/>
                <a:ext cx="2571285" cy="295372"/>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rPr>
                  <a:t>赤枠部分の数値を入力して下さい</a:t>
                </a:r>
              </a:p>
            </xdr:txBody>
          </xdr:sp>
        </xdr:grpSp>
        <xdr:sp>
          <xdr:nvSpPr>
            <xdr:cNvPr id="9" name="テキスト ボックス 5"/>
            <xdr:cNvSpPr txBox="1">
              <a:spLocks noChangeArrowheads="1"/>
            </xdr:cNvSpPr>
          </xdr:nvSpPr>
          <xdr:spPr>
            <a:xfrm>
              <a:off x="7981944" y="838200"/>
              <a:ext cx="637784" cy="2952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第</a:t>
              </a:r>
              <a:r>
                <a:rPr lang="en-US" cap="none" sz="1200" b="1" i="0" u="none" baseline="0">
                  <a:solidFill>
                    <a:srgbClr val="FF0000"/>
                  </a:solidFill>
                  <a:latin typeface="Calibri"/>
                  <a:ea typeface="Calibri"/>
                  <a:cs typeface="Calibri"/>
                </a:rPr>
                <a:t>1</a:t>
              </a:r>
              <a:r>
                <a:rPr lang="en-US" cap="none" sz="1200" b="1" i="0" u="none" baseline="0">
                  <a:solidFill>
                    <a:srgbClr val="FF0000"/>
                  </a:solidFill>
                  <a:latin typeface="ＭＳ Ｐゴシック"/>
                  <a:ea typeface="ＭＳ Ｐゴシック"/>
                  <a:cs typeface="ＭＳ Ｐゴシック"/>
                </a:rPr>
                <a:t>面</a:t>
              </a:r>
            </a:p>
          </xdr:txBody>
        </xdr:sp>
      </xdr:grpSp>
    </xdr:grpSp>
    <xdr:clientData/>
  </xdr:twoCellAnchor>
  <xdr:twoCellAnchor>
    <xdr:from>
      <xdr:col>27</xdr:col>
      <xdr:colOff>104775</xdr:colOff>
      <xdr:row>16</xdr:row>
      <xdr:rowOff>142875</xdr:rowOff>
    </xdr:from>
    <xdr:to>
      <xdr:col>31</xdr:col>
      <xdr:colOff>95250</xdr:colOff>
      <xdr:row>34</xdr:row>
      <xdr:rowOff>9525</xdr:rowOff>
    </xdr:to>
    <xdr:grpSp>
      <xdr:nvGrpSpPr>
        <xdr:cNvPr id="10" name="グループ化 10"/>
        <xdr:cNvGrpSpPr>
          <a:grpSpLocks/>
        </xdr:cNvGrpSpPr>
      </xdr:nvGrpSpPr>
      <xdr:grpSpPr>
        <a:xfrm>
          <a:off x="6534150" y="4505325"/>
          <a:ext cx="2390775" cy="5048250"/>
          <a:chOff x="7581900" y="4505325"/>
          <a:chExt cx="2724150" cy="5048250"/>
        </a:xfrm>
        <a:solidFill>
          <a:srgbClr val="FFFFFF"/>
        </a:solidFill>
      </xdr:grpSpPr>
      <xdr:pic>
        <xdr:nvPicPr>
          <xdr:cNvPr id="11" name="図 11"/>
          <xdr:cNvPicPr preferRelativeResize="1">
            <a:picLocks noChangeAspect="1"/>
          </xdr:cNvPicPr>
        </xdr:nvPicPr>
        <xdr:blipFill>
          <a:blip r:embed="rId2"/>
          <a:stretch>
            <a:fillRect/>
          </a:stretch>
        </xdr:blipFill>
        <xdr:spPr>
          <a:xfrm>
            <a:off x="7581900" y="4848606"/>
            <a:ext cx="2724150" cy="4704969"/>
          </a:xfrm>
          <a:prstGeom prst="rect">
            <a:avLst/>
          </a:prstGeom>
          <a:noFill/>
          <a:ln w="9525" cmpd="sng">
            <a:noFill/>
          </a:ln>
        </xdr:spPr>
      </xdr:pic>
      <xdr:grpSp>
        <xdr:nvGrpSpPr>
          <xdr:cNvPr id="12" name="グループ化 9"/>
          <xdr:cNvGrpSpPr>
            <a:grpSpLocks/>
          </xdr:cNvGrpSpPr>
        </xdr:nvGrpSpPr>
        <xdr:grpSpPr>
          <a:xfrm>
            <a:off x="7591435" y="4505325"/>
            <a:ext cx="2714615" cy="5010388"/>
            <a:chOff x="7591425" y="4505325"/>
            <a:chExt cx="2531822" cy="4672767"/>
          </a:xfrm>
          <a:solidFill>
            <a:srgbClr val="FFFFFF"/>
          </a:solidFill>
        </xdr:grpSpPr>
        <xdr:grpSp>
          <xdr:nvGrpSpPr>
            <xdr:cNvPr id="13" name="グループ化 10"/>
            <xdr:cNvGrpSpPr>
              <a:grpSpLocks/>
            </xdr:cNvGrpSpPr>
          </xdr:nvGrpSpPr>
          <xdr:grpSpPr>
            <a:xfrm>
              <a:off x="7591425" y="4505325"/>
              <a:ext cx="2447639" cy="4672767"/>
              <a:chOff x="7953375" y="4286250"/>
              <a:chExt cx="2447925" cy="4672767"/>
            </a:xfrm>
            <a:solidFill>
              <a:srgbClr val="FFFFFF"/>
            </a:solidFill>
          </xdr:grpSpPr>
          <xdr:sp>
            <xdr:nvSpPr>
              <xdr:cNvPr id="14" name="四角形: 角を丸くする 15"/>
              <xdr:cNvSpPr>
                <a:spLocks/>
              </xdr:cNvSpPr>
            </xdr:nvSpPr>
            <xdr:spPr>
              <a:xfrm>
                <a:off x="8717128" y="8488236"/>
                <a:ext cx="1687844" cy="470781"/>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テキスト ボックス 16"/>
              <xdr:cNvSpPr txBox="1">
                <a:spLocks noChangeArrowheads="1"/>
              </xdr:cNvSpPr>
            </xdr:nvSpPr>
            <xdr:spPr>
              <a:xfrm>
                <a:off x="7953375" y="4286250"/>
                <a:ext cx="639520" cy="293216"/>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第</a:t>
                </a:r>
                <a:r>
                  <a:rPr lang="en-US" cap="none" sz="1200" b="1" i="0" u="none" baseline="0">
                    <a:solidFill>
                      <a:srgbClr val="FF0000"/>
                    </a:solidFill>
                    <a:latin typeface="Calibri"/>
                    <a:ea typeface="Calibri"/>
                    <a:cs typeface="Calibri"/>
                  </a:rPr>
                  <a:t>2</a:t>
                </a:r>
                <a:r>
                  <a:rPr lang="en-US" cap="none" sz="1200" b="1" i="0" u="none" baseline="0">
                    <a:solidFill>
                      <a:srgbClr val="FF0000"/>
                    </a:solidFill>
                    <a:latin typeface="ＭＳ Ｐゴシック"/>
                    <a:ea typeface="ＭＳ Ｐゴシック"/>
                    <a:cs typeface="ＭＳ Ｐゴシック"/>
                  </a:rPr>
                  <a:t>面</a:t>
                </a:r>
              </a:p>
            </xdr:txBody>
          </xdr:sp>
        </xdr:grpSp>
        <xdr:sp>
          <xdr:nvSpPr>
            <xdr:cNvPr id="16" name="テキスト ボックス 14"/>
            <xdr:cNvSpPr txBox="1">
              <a:spLocks noChangeArrowheads="1"/>
            </xdr:cNvSpPr>
          </xdr:nvSpPr>
          <xdr:spPr>
            <a:xfrm>
              <a:off x="7626871" y="7516923"/>
              <a:ext cx="2496376" cy="2488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rPr>
                <a:t>赤枠部分の数値を入力して下さい</a:t>
              </a:r>
            </a:p>
          </xdr:txBody>
        </xdr:sp>
      </xdr:grpSp>
    </xdr:grpSp>
    <xdr:clientData/>
  </xdr:twoCellAnchor>
  <xdr:twoCellAnchor>
    <xdr:from>
      <xdr:col>26</xdr:col>
      <xdr:colOff>0</xdr:colOff>
      <xdr:row>16</xdr:row>
      <xdr:rowOff>304800</xdr:rowOff>
    </xdr:from>
    <xdr:to>
      <xdr:col>30</xdr:col>
      <xdr:colOff>333375</xdr:colOff>
      <xdr:row>33</xdr:row>
      <xdr:rowOff>152400</xdr:rowOff>
    </xdr:to>
    <xdr:sp>
      <xdr:nvSpPr>
        <xdr:cNvPr id="17" name="AutoShape 714"/>
        <xdr:cNvSpPr>
          <a:spLocks noChangeAspect="1"/>
        </xdr:cNvSpPr>
      </xdr:nvSpPr>
      <xdr:spPr>
        <a:xfrm>
          <a:off x="6191250" y="4667250"/>
          <a:ext cx="2371725" cy="481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371475</xdr:colOff>
      <xdr:row>16</xdr:row>
      <xdr:rowOff>114300</xdr:rowOff>
    </xdr:from>
    <xdr:to>
      <xdr:col>39</xdr:col>
      <xdr:colOff>228600</xdr:colOff>
      <xdr:row>17</xdr:row>
      <xdr:rowOff>47625</xdr:rowOff>
    </xdr:to>
    <xdr:sp>
      <xdr:nvSpPr>
        <xdr:cNvPr id="18" name="テキスト ボックス 18"/>
        <xdr:cNvSpPr txBox="1">
          <a:spLocks noChangeArrowheads="1"/>
        </xdr:cNvSpPr>
      </xdr:nvSpPr>
      <xdr:spPr>
        <a:xfrm>
          <a:off x="8601075" y="4476750"/>
          <a:ext cx="525780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この計算結果は、入力例用に作成したもので実在する建築物や計画によるものではありません。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66675</xdr:colOff>
      <xdr:row>6</xdr:row>
      <xdr:rowOff>66675</xdr:rowOff>
    </xdr:from>
    <xdr:ext cx="7410450" cy="3038475"/>
    <xdr:sp>
      <xdr:nvSpPr>
        <xdr:cNvPr id="1" name="AutoShape 704"/>
        <xdr:cNvSpPr>
          <a:spLocks noChangeAspect="1"/>
        </xdr:cNvSpPr>
      </xdr:nvSpPr>
      <xdr:spPr>
        <a:xfrm>
          <a:off x="6496050" y="1209675"/>
          <a:ext cx="7410450" cy="3038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27</xdr:col>
      <xdr:colOff>85725</xdr:colOff>
      <xdr:row>5</xdr:row>
      <xdr:rowOff>66675</xdr:rowOff>
    </xdr:from>
    <xdr:to>
      <xdr:col>39</xdr:col>
      <xdr:colOff>314325</xdr:colOff>
      <xdr:row>15</xdr:row>
      <xdr:rowOff>228600</xdr:rowOff>
    </xdr:to>
    <xdr:grpSp>
      <xdr:nvGrpSpPr>
        <xdr:cNvPr id="2" name="グループ化 4"/>
        <xdr:cNvGrpSpPr>
          <a:grpSpLocks/>
        </xdr:cNvGrpSpPr>
      </xdr:nvGrpSpPr>
      <xdr:grpSpPr>
        <a:xfrm>
          <a:off x="6515100" y="866775"/>
          <a:ext cx="7429500" cy="3381375"/>
          <a:chOff x="7553325" y="866775"/>
          <a:chExt cx="8496300" cy="3390900"/>
        </a:xfrm>
        <a:solidFill>
          <a:srgbClr val="FFFFFF"/>
        </a:solidFill>
      </xdr:grpSpPr>
      <xdr:pic>
        <xdr:nvPicPr>
          <xdr:cNvPr id="3" name="図 35"/>
          <xdr:cNvPicPr preferRelativeResize="1">
            <a:picLocks noChangeAspect="1"/>
          </xdr:cNvPicPr>
        </xdr:nvPicPr>
        <xdr:blipFill>
          <a:blip r:embed="rId1"/>
          <a:stretch>
            <a:fillRect/>
          </a:stretch>
        </xdr:blipFill>
        <xdr:spPr>
          <a:xfrm>
            <a:off x="7572442" y="1152458"/>
            <a:ext cx="8477183" cy="3105217"/>
          </a:xfrm>
          <a:prstGeom prst="rect">
            <a:avLst/>
          </a:prstGeom>
          <a:noFill/>
          <a:ln w="9525" cmpd="sng">
            <a:noFill/>
          </a:ln>
        </xdr:spPr>
      </xdr:pic>
      <xdr:grpSp>
        <xdr:nvGrpSpPr>
          <xdr:cNvPr id="4" name="グループ化 1"/>
          <xdr:cNvGrpSpPr>
            <a:grpSpLocks/>
          </xdr:cNvGrpSpPr>
        </xdr:nvGrpSpPr>
        <xdr:grpSpPr>
          <a:xfrm>
            <a:off x="7553325" y="866775"/>
            <a:ext cx="6495421" cy="2933976"/>
            <a:chOff x="7962900" y="857250"/>
            <a:chExt cx="6494004" cy="2933700"/>
          </a:xfrm>
          <a:solidFill>
            <a:srgbClr val="FFFFFF"/>
          </a:solidFill>
        </xdr:grpSpPr>
        <xdr:grpSp>
          <xdr:nvGrpSpPr>
            <xdr:cNvPr id="5" name="グループ化 2"/>
            <xdr:cNvGrpSpPr>
              <a:grpSpLocks/>
            </xdr:cNvGrpSpPr>
          </xdr:nvGrpSpPr>
          <xdr:grpSpPr>
            <a:xfrm>
              <a:off x="10162744" y="2142944"/>
              <a:ext cx="4294160" cy="1648006"/>
              <a:chOff x="10162482" y="2143126"/>
              <a:chExt cx="4294422" cy="1647824"/>
            </a:xfrm>
            <a:solidFill>
              <a:srgbClr val="FFFFFF"/>
            </a:solidFill>
          </xdr:grpSpPr>
          <xdr:grpSp>
            <xdr:nvGrpSpPr>
              <xdr:cNvPr id="6" name="グループ化 4"/>
              <xdr:cNvGrpSpPr>
                <a:grpSpLocks/>
              </xdr:cNvGrpSpPr>
            </xdr:nvGrpSpPr>
            <xdr:grpSpPr>
              <a:xfrm>
                <a:off x="10162482" y="2143126"/>
                <a:ext cx="4294422" cy="1123816"/>
                <a:chOff x="9268678" y="1848629"/>
                <a:chExt cx="3997324" cy="1046192"/>
              </a:xfrm>
              <a:solidFill>
                <a:srgbClr val="FFFFFF"/>
              </a:solidFill>
            </xdr:grpSpPr>
            <xdr:sp>
              <xdr:nvSpPr>
                <xdr:cNvPr id="7" name="四角形: 角を丸くする 7"/>
                <xdr:cNvSpPr>
                  <a:spLocks/>
                </xdr:cNvSpPr>
              </xdr:nvSpPr>
              <xdr:spPr>
                <a:xfrm>
                  <a:off x="9268678" y="1848629"/>
                  <a:ext cx="904395" cy="1046192"/>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四角形: 角を丸くする 8"/>
                <xdr:cNvSpPr>
                  <a:spLocks/>
                </xdr:cNvSpPr>
              </xdr:nvSpPr>
              <xdr:spPr>
                <a:xfrm>
                  <a:off x="12361607" y="1848629"/>
                  <a:ext cx="904395" cy="1046192"/>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9" name="テキスト ボックス 5"/>
              <xdr:cNvSpPr txBox="1">
                <a:spLocks noChangeArrowheads="1"/>
              </xdr:cNvSpPr>
            </xdr:nvSpPr>
            <xdr:spPr>
              <a:xfrm>
                <a:off x="11371362" y="3495578"/>
                <a:ext cx="2571285" cy="295372"/>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rPr>
                  <a:t>赤枠部分の数値を入力して下さい</a:t>
                </a:r>
              </a:p>
            </xdr:txBody>
          </xdr:sp>
        </xdr:grpSp>
        <xdr:sp>
          <xdr:nvSpPr>
            <xdr:cNvPr id="10" name="テキスト ボックス 3"/>
            <xdr:cNvSpPr txBox="1">
              <a:spLocks noChangeArrowheads="1"/>
            </xdr:cNvSpPr>
          </xdr:nvSpPr>
          <xdr:spPr>
            <a:xfrm>
              <a:off x="7962900" y="857250"/>
              <a:ext cx="638036" cy="29557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第</a:t>
              </a:r>
              <a:r>
                <a:rPr lang="en-US" cap="none" sz="1200" b="1" i="0" u="none" baseline="0">
                  <a:solidFill>
                    <a:srgbClr val="FF0000"/>
                  </a:solidFill>
                  <a:latin typeface="Calibri"/>
                  <a:ea typeface="Calibri"/>
                  <a:cs typeface="Calibri"/>
                </a:rPr>
                <a:t>1</a:t>
              </a:r>
              <a:r>
                <a:rPr lang="en-US" cap="none" sz="1200" b="1" i="0" u="none" baseline="0">
                  <a:solidFill>
                    <a:srgbClr val="FF0000"/>
                  </a:solidFill>
                  <a:latin typeface="ＭＳ Ｐゴシック"/>
                  <a:ea typeface="ＭＳ Ｐゴシック"/>
                  <a:cs typeface="ＭＳ Ｐゴシック"/>
                </a:rPr>
                <a:t>面</a:t>
              </a:r>
            </a:p>
          </xdr:txBody>
        </xdr:sp>
      </xdr:grpSp>
    </xdr:grpSp>
    <xdr:clientData/>
  </xdr:twoCellAnchor>
  <xdr:twoCellAnchor>
    <xdr:from>
      <xdr:col>27</xdr:col>
      <xdr:colOff>104775</xdr:colOff>
      <xdr:row>16</xdr:row>
      <xdr:rowOff>142875</xdr:rowOff>
    </xdr:from>
    <xdr:to>
      <xdr:col>31</xdr:col>
      <xdr:colOff>95250</xdr:colOff>
      <xdr:row>34</xdr:row>
      <xdr:rowOff>9525</xdr:rowOff>
    </xdr:to>
    <xdr:grpSp>
      <xdr:nvGrpSpPr>
        <xdr:cNvPr id="11" name="グループ化 6"/>
        <xdr:cNvGrpSpPr>
          <a:grpSpLocks/>
        </xdr:cNvGrpSpPr>
      </xdr:nvGrpSpPr>
      <xdr:grpSpPr>
        <a:xfrm>
          <a:off x="6534150" y="4505325"/>
          <a:ext cx="2390775" cy="5048250"/>
          <a:chOff x="7581900" y="4505325"/>
          <a:chExt cx="2724150" cy="5048250"/>
        </a:xfrm>
        <a:solidFill>
          <a:srgbClr val="FFFFFF"/>
        </a:solidFill>
      </xdr:grpSpPr>
      <xdr:pic>
        <xdr:nvPicPr>
          <xdr:cNvPr id="12" name="図 41"/>
          <xdr:cNvPicPr preferRelativeResize="1">
            <a:picLocks noChangeAspect="1"/>
          </xdr:cNvPicPr>
        </xdr:nvPicPr>
        <xdr:blipFill>
          <a:blip r:embed="rId2"/>
          <a:stretch>
            <a:fillRect/>
          </a:stretch>
        </xdr:blipFill>
        <xdr:spPr>
          <a:xfrm>
            <a:off x="7581900" y="4848606"/>
            <a:ext cx="2724150" cy="4704969"/>
          </a:xfrm>
          <a:prstGeom prst="rect">
            <a:avLst/>
          </a:prstGeom>
          <a:noFill/>
          <a:ln w="9525" cmpd="sng">
            <a:noFill/>
          </a:ln>
        </xdr:spPr>
      </xdr:pic>
      <xdr:grpSp>
        <xdr:nvGrpSpPr>
          <xdr:cNvPr id="13" name="グループ化 9"/>
          <xdr:cNvGrpSpPr>
            <a:grpSpLocks/>
          </xdr:cNvGrpSpPr>
        </xdr:nvGrpSpPr>
        <xdr:grpSpPr>
          <a:xfrm>
            <a:off x="7591435" y="4505325"/>
            <a:ext cx="2714615" cy="5010388"/>
            <a:chOff x="7591425" y="4505325"/>
            <a:chExt cx="2531822" cy="4672767"/>
          </a:xfrm>
          <a:solidFill>
            <a:srgbClr val="FFFFFF"/>
          </a:solidFill>
        </xdr:grpSpPr>
        <xdr:grpSp>
          <xdr:nvGrpSpPr>
            <xdr:cNvPr id="14" name="グループ化 10"/>
            <xdr:cNvGrpSpPr>
              <a:grpSpLocks/>
            </xdr:cNvGrpSpPr>
          </xdr:nvGrpSpPr>
          <xdr:grpSpPr>
            <a:xfrm>
              <a:off x="7591425" y="4505325"/>
              <a:ext cx="2447639" cy="4672767"/>
              <a:chOff x="7953375" y="4286250"/>
              <a:chExt cx="2447925" cy="4672767"/>
            </a:xfrm>
            <a:solidFill>
              <a:srgbClr val="FFFFFF"/>
            </a:solidFill>
          </xdr:grpSpPr>
          <xdr:sp>
            <xdr:nvSpPr>
              <xdr:cNvPr id="15" name="四角形: 角を丸くする 15"/>
              <xdr:cNvSpPr>
                <a:spLocks/>
              </xdr:cNvSpPr>
            </xdr:nvSpPr>
            <xdr:spPr>
              <a:xfrm>
                <a:off x="8717128" y="8488236"/>
                <a:ext cx="1687844" cy="470781"/>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テキスト ボックス 13"/>
              <xdr:cNvSpPr txBox="1">
                <a:spLocks noChangeArrowheads="1"/>
              </xdr:cNvSpPr>
            </xdr:nvSpPr>
            <xdr:spPr>
              <a:xfrm>
                <a:off x="7953375" y="4286250"/>
                <a:ext cx="639520" cy="293216"/>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第</a:t>
                </a:r>
                <a:r>
                  <a:rPr lang="en-US" cap="none" sz="1200" b="1" i="0" u="none" baseline="0">
                    <a:solidFill>
                      <a:srgbClr val="FF0000"/>
                    </a:solidFill>
                    <a:latin typeface="Calibri"/>
                    <a:ea typeface="Calibri"/>
                    <a:cs typeface="Calibri"/>
                  </a:rPr>
                  <a:t>2</a:t>
                </a:r>
                <a:r>
                  <a:rPr lang="en-US" cap="none" sz="1200" b="1" i="0" u="none" baseline="0">
                    <a:solidFill>
                      <a:srgbClr val="FF0000"/>
                    </a:solidFill>
                    <a:latin typeface="ＭＳ Ｐゴシック"/>
                    <a:ea typeface="ＭＳ Ｐゴシック"/>
                    <a:cs typeface="ＭＳ Ｐゴシック"/>
                  </a:rPr>
                  <a:t>面</a:t>
                </a:r>
              </a:p>
            </xdr:txBody>
          </xdr:sp>
        </xdr:grpSp>
        <xdr:sp>
          <xdr:nvSpPr>
            <xdr:cNvPr id="17" name="テキスト ボックス 11"/>
            <xdr:cNvSpPr txBox="1">
              <a:spLocks noChangeArrowheads="1"/>
            </xdr:cNvSpPr>
          </xdr:nvSpPr>
          <xdr:spPr>
            <a:xfrm>
              <a:off x="7626871" y="7516923"/>
              <a:ext cx="2496376" cy="2488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rPr>
                <a:t>赤枠部分の数値を入力して下さい</a:t>
              </a:r>
            </a:p>
          </xdr:txBody>
        </xdr:sp>
      </xdr:grpSp>
    </xdr:grpSp>
    <xdr:clientData/>
  </xdr:twoCellAnchor>
  <xdr:twoCellAnchor>
    <xdr:from>
      <xdr:col>26</xdr:col>
      <xdr:colOff>0</xdr:colOff>
      <xdr:row>16</xdr:row>
      <xdr:rowOff>304800</xdr:rowOff>
    </xdr:from>
    <xdr:to>
      <xdr:col>30</xdr:col>
      <xdr:colOff>333375</xdr:colOff>
      <xdr:row>33</xdr:row>
      <xdr:rowOff>152400</xdr:rowOff>
    </xdr:to>
    <xdr:sp>
      <xdr:nvSpPr>
        <xdr:cNvPr id="18" name="AutoShape 714"/>
        <xdr:cNvSpPr>
          <a:spLocks noChangeAspect="1"/>
        </xdr:cNvSpPr>
      </xdr:nvSpPr>
      <xdr:spPr>
        <a:xfrm>
          <a:off x="6191250" y="4667250"/>
          <a:ext cx="2371725" cy="481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523875</xdr:colOff>
      <xdr:row>16</xdr:row>
      <xdr:rowOff>28575</xdr:rowOff>
    </xdr:from>
    <xdr:to>
      <xdr:col>38</xdr:col>
      <xdr:colOff>371475</xdr:colOff>
      <xdr:row>16</xdr:row>
      <xdr:rowOff>295275</xdr:rowOff>
    </xdr:to>
    <xdr:sp>
      <xdr:nvSpPr>
        <xdr:cNvPr id="19" name="テキスト ボックス 9"/>
        <xdr:cNvSpPr txBox="1">
          <a:spLocks noChangeArrowheads="1"/>
        </xdr:cNvSpPr>
      </xdr:nvSpPr>
      <xdr:spPr>
        <a:xfrm>
          <a:off x="8153400" y="4391025"/>
          <a:ext cx="52482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この計算結果は、入力例用に作成したもので実在する建築物や計画によるものではありません。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2\kkj\&#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04_&#12476;&#12525;&#12456;&#12493;&#20107;&#21209;&#26989;&#21209;\&#9632;&#28711;&#30000;&#12288;0625&#29256;\&#9632;&#28711;&#30000;&#12288;0623&#29256;\&#21402;&#26408;&#20998;\&#27096;&#24335;4&#65374;6&#65288;&#35352;&#20837;&#20363;&#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070621\AppData\Local\Temp\MicrosoftEdgeDownloads\be87f170-fa88-4c4c-8b62-8cd3f8aaa346\ZEB&#35336;&#31639;&#26360;_&#20462;&#27491;&#20013;\&#26908;&#35388;ZB&#35336;&#31639;&#26360;_202109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EB計算書 (コージェネあり)"/>
      <sheetName val="ZEB計算書  修正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eri.co.jp/gyoumu/bels/gijutsujouhou.html" TargetMode="External" /><Relationship Id="rId2" Type="http://schemas.openxmlformats.org/officeDocument/2006/relationships/hyperlink" Target="https://www.j-eri.co.jp/gyoumu/bels/gijutsujouhou.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j-eri.co.jp/gyoumu/bels/gijutsujouhou.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j-eri.co.jp/gyoumu/bels/gijutsujouhou.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E42"/>
  <sheetViews>
    <sheetView showGridLines="0" tabSelected="1" view="pageBreakPreview" zoomScaleSheetLayoutView="100" workbookViewId="0" topLeftCell="A1">
      <selection activeCell="H6" sqref="H6:Y6"/>
    </sheetView>
  </sheetViews>
  <sheetFormatPr defaultColWidth="9.140625" defaultRowHeight="15"/>
  <cols>
    <col min="1" max="25" width="3.57421875" style="23" customWidth="1"/>
    <col min="26" max="27" width="3.57421875" style="5" customWidth="1"/>
    <col min="28" max="28" width="9.00390625" style="5" customWidth="1"/>
    <col min="29" max="16384" width="9.00390625" style="25" customWidth="1"/>
  </cols>
  <sheetData>
    <row r="1" spans="25:28" ht="19.5" customHeight="1">
      <c r="Y1" s="24"/>
      <c r="AB1" s="6"/>
    </row>
    <row r="2" spans="1:25" ht="6.75" customHeight="1">
      <c r="A2" s="26"/>
      <c r="B2" s="26"/>
      <c r="Y2" s="24"/>
    </row>
    <row r="3" spans="1:57" ht="19.5" customHeight="1">
      <c r="A3" s="95" t="s">
        <v>156</v>
      </c>
      <c r="B3" s="95"/>
      <c r="C3" s="96"/>
      <c r="D3" s="96"/>
      <c r="E3" s="96"/>
      <c r="F3" s="96"/>
      <c r="G3" s="96"/>
      <c r="H3" s="96"/>
      <c r="I3" s="96"/>
      <c r="J3" s="96"/>
      <c r="K3" s="96"/>
      <c r="L3" s="96"/>
      <c r="M3" s="96"/>
      <c r="N3" s="96"/>
      <c r="O3" s="96"/>
      <c r="P3" s="96"/>
      <c r="Q3" s="96"/>
      <c r="R3" s="96"/>
      <c r="S3" s="96"/>
      <c r="T3" s="96"/>
      <c r="U3" s="96"/>
      <c r="V3" s="96"/>
      <c r="W3" s="96"/>
      <c r="X3" s="96"/>
      <c r="Y3" s="97"/>
      <c r="AB3" s="90" t="s">
        <v>158</v>
      </c>
      <c r="AC3" s="13"/>
      <c r="AD3" s="13"/>
      <c r="AE3" s="13"/>
      <c r="AF3" s="13"/>
      <c r="AG3" s="13"/>
      <c r="AH3" s="13"/>
      <c r="AI3" s="13"/>
      <c r="AJ3" s="13"/>
      <c r="AK3" s="13"/>
      <c r="AL3" s="13"/>
      <c r="AM3" s="13"/>
      <c r="AN3" s="13"/>
      <c r="AO3" s="13"/>
      <c r="AP3" s="13"/>
      <c r="AQ3" s="13"/>
      <c r="AR3"/>
      <c r="AS3"/>
      <c r="AT3" s="13"/>
      <c r="AU3" s="13"/>
      <c r="AV3" s="13"/>
      <c r="AW3" s="13"/>
      <c r="AX3" s="13"/>
      <c r="AY3" s="13"/>
      <c r="AZ3" s="13"/>
      <c r="BA3" s="13"/>
      <c r="BB3" s="13"/>
      <c r="BC3" s="13"/>
      <c r="BD3"/>
      <c r="BE3"/>
    </row>
    <row r="4" spans="1:57" ht="15" customHeight="1">
      <c r="A4" s="98"/>
      <c r="B4" s="98"/>
      <c r="C4" s="99"/>
      <c r="D4" s="99"/>
      <c r="E4" s="99"/>
      <c r="F4" s="99"/>
      <c r="G4" s="99"/>
      <c r="H4" s="99"/>
      <c r="I4" s="99"/>
      <c r="J4" s="99"/>
      <c r="K4" s="99"/>
      <c r="L4" s="99"/>
      <c r="M4" s="99"/>
      <c r="N4" s="99"/>
      <c r="O4" s="99"/>
      <c r="P4" s="99"/>
      <c r="Q4" s="99"/>
      <c r="R4" s="99"/>
      <c r="S4" s="99"/>
      <c r="T4" s="99"/>
      <c r="U4" s="99"/>
      <c r="V4" s="99"/>
      <c r="W4" s="99"/>
      <c r="X4" s="99"/>
      <c r="Y4" s="100"/>
      <c r="Z4" s="25"/>
      <c r="AA4" s="25"/>
      <c r="AB4" s="94" t="s">
        <v>157</v>
      </c>
      <c r="AC4" s="94"/>
      <c r="AD4" s="94"/>
      <c r="AE4" s="94"/>
      <c r="AF4" s="94"/>
      <c r="AG4" s="94"/>
      <c r="AH4" s="94"/>
      <c r="AI4" s="94"/>
      <c r="AJ4" s="92"/>
      <c r="AK4" s="88"/>
      <c r="AL4" s="88"/>
      <c r="AM4" s="88"/>
      <c r="AN4" s="88"/>
      <c r="AO4" s="88"/>
      <c r="AP4" s="88"/>
      <c r="AQ4" s="88"/>
      <c r="AR4" s="88"/>
      <c r="AS4" s="88"/>
      <c r="AT4" s="88"/>
      <c r="AU4" s="88"/>
      <c r="AV4" s="88"/>
      <c r="AW4" s="88"/>
      <c r="AX4" s="88"/>
      <c r="AY4" s="88"/>
      <c r="AZ4" s="88"/>
      <c r="BA4" s="88"/>
      <c r="BB4" s="88"/>
      <c r="BC4" s="88"/>
      <c r="BD4" s="88"/>
      <c r="BE4" s="88"/>
    </row>
    <row r="5" spans="1:28" ht="2.25" customHeight="1" thickBot="1">
      <c r="A5" s="26"/>
      <c r="B5" s="26"/>
      <c r="Y5" s="24"/>
      <c r="Z5" s="25"/>
      <c r="AA5" s="25"/>
      <c r="AB5" s="25"/>
    </row>
    <row r="6" spans="1:25" ht="27" customHeight="1" thickBot="1">
      <c r="A6" s="101" t="s">
        <v>94</v>
      </c>
      <c r="B6" s="102"/>
      <c r="C6" s="102"/>
      <c r="D6" s="102"/>
      <c r="E6" s="102"/>
      <c r="F6" s="102"/>
      <c r="G6" s="103"/>
      <c r="H6" s="104"/>
      <c r="I6" s="105"/>
      <c r="J6" s="105"/>
      <c r="K6" s="105"/>
      <c r="L6" s="105"/>
      <c r="M6" s="105"/>
      <c r="N6" s="105"/>
      <c r="O6" s="105"/>
      <c r="P6" s="105"/>
      <c r="Q6" s="105"/>
      <c r="R6" s="105"/>
      <c r="S6" s="105"/>
      <c r="T6" s="105"/>
      <c r="U6" s="105"/>
      <c r="V6" s="105"/>
      <c r="W6" s="105"/>
      <c r="X6" s="105"/>
      <c r="Y6" s="106"/>
    </row>
    <row r="7" spans="1:25" ht="18" customHeight="1">
      <c r="A7" s="43"/>
      <c r="B7" s="44"/>
      <c r="C7" s="44"/>
      <c r="D7" s="44"/>
      <c r="E7" s="44"/>
      <c r="F7" s="44"/>
      <c r="G7" s="44"/>
      <c r="H7" s="45"/>
      <c r="I7" s="45"/>
      <c r="J7" s="45"/>
      <c r="K7" s="45"/>
      <c r="L7" s="45"/>
      <c r="M7" s="45"/>
      <c r="N7" s="45"/>
      <c r="O7" s="45"/>
      <c r="P7" s="45"/>
      <c r="Q7" s="45"/>
      <c r="R7" s="45"/>
      <c r="S7" s="45"/>
      <c r="T7" s="45"/>
      <c r="U7" s="45"/>
      <c r="V7" s="45"/>
      <c r="W7" s="45"/>
      <c r="X7" s="45"/>
      <c r="Y7" s="45"/>
    </row>
    <row r="8" spans="1:25" ht="19.5" customHeight="1" thickBot="1">
      <c r="A8" s="49" t="s">
        <v>131</v>
      </c>
      <c r="B8" s="49"/>
      <c r="C8" s="50"/>
      <c r="D8" s="50"/>
      <c r="E8" s="50"/>
      <c r="F8" s="50"/>
      <c r="G8" s="50"/>
      <c r="H8" s="50"/>
      <c r="I8" s="50"/>
      <c r="J8" s="50"/>
      <c r="K8" s="50"/>
      <c r="L8" s="50"/>
      <c r="M8" s="50"/>
      <c r="N8" s="50"/>
      <c r="O8" s="50"/>
      <c r="P8" s="50"/>
      <c r="Q8" s="50"/>
      <c r="R8" s="50"/>
      <c r="S8" s="50"/>
      <c r="T8" s="50"/>
      <c r="U8" s="50"/>
      <c r="V8" s="50"/>
      <c r="W8" s="50"/>
      <c r="X8" s="50"/>
      <c r="Y8" s="50"/>
    </row>
    <row r="9" spans="1:25" ht="27" customHeight="1">
      <c r="A9" s="107" t="s">
        <v>129</v>
      </c>
      <c r="B9" s="108"/>
      <c r="C9" s="108"/>
      <c r="D9" s="108"/>
      <c r="E9" s="108"/>
      <c r="F9" s="108"/>
      <c r="G9" s="108"/>
      <c r="H9" s="108"/>
      <c r="I9" s="108"/>
      <c r="J9" s="108"/>
      <c r="K9" s="108"/>
      <c r="L9" s="108"/>
      <c r="M9" s="108"/>
      <c r="N9" s="108"/>
      <c r="O9" s="108"/>
      <c r="P9" s="108"/>
      <c r="Q9" s="108"/>
      <c r="R9" s="108"/>
      <c r="S9" s="108"/>
      <c r="T9" s="108"/>
      <c r="U9" s="108"/>
      <c r="V9" s="108"/>
      <c r="W9" s="108"/>
      <c r="X9" s="108"/>
      <c r="Y9" s="109"/>
    </row>
    <row r="10" spans="1:27" ht="27" customHeight="1">
      <c r="A10" s="110"/>
      <c r="B10" s="111"/>
      <c r="C10" s="111"/>
      <c r="D10" s="111"/>
      <c r="E10" s="111"/>
      <c r="F10" s="111"/>
      <c r="G10" s="111"/>
      <c r="H10" s="111"/>
      <c r="I10" s="111"/>
      <c r="J10" s="111"/>
      <c r="K10" s="111"/>
      <c r="L10" s="112" t="s">
        <v>88</v>
      </c>
      <c r="M10" s="112"/>
      <c r="N10" s="112"/>
      <c r="O10" s="112"/>
      <c r="P10" s="112"/>
      <c r="Q10" s="112"/>
      <c r="R10" s="112"/>
      <c r="S10" s="112" t="s">
        <v>89</v>
      </c>
      <c r="T10" s="112"/>
      <c r="U10" s="112"/>
      <c r="V10" s="112"/>
      <c r="W10" s="112"/>
      <c r="X10" s="112"/>
      <c r="Y10" s="113"/>
      <c r="Z10" s="7"/>
      <c r="AA10" s="7"/>
    </row>
    <row r="11" spans="1:27" ht="27" customHeight="1">
      <c r="A11" s="114" t="s">
        <v>95</v>
      </c>
      <c r="B11" s="115"/>
      <c r="C11" s="115"/>
      <c r="D11" s="115"/>
      <c r="E11" s="115"/>
      <c r="F11" s="115"/>
      <c r="G11" s="115"/>
      <c r="H11" s="115"/>
      <c r="I11" s="115"/>
      <c r="J11" s="115"/>
      <c r="K11" s="116"/>
      <c r="L11" s="117"/>
      <c r="M11" s="118"/>
      <c r="N11" s="118"/>
      <c r="O11" s="119"/>
      <c r="P11" s="120" t="s">
        <v>2</v>
      </c>
      <c r="Q11" s="121"/>
      <c r="R11" s="122"/>
      <c r="S11" s="117"/>
      <c r="T11" s="118"/>
      <c r="U11" s="118"/>
      <c r="V11" s="119"/>
      <c r="W11" s="120" t="s">
        <v>2</v>
      </c>
      <c r="X11" s="121"/>
      <c r="Y11" s="123"/>
      <c r="Z11" s="7"/>
      <c r="AA11" s="7"/>
    </row>
    <row r="12" spans="1:27" ht="27" customHeight="1">
      <c r="A12" s="124" t="s">
        <v>96</v>
      </c>
      <c r="B12" s="125"/>
      <c r="C12" s="125"/>
      <c r="D12" s="125"/>
      <c r="E12" s="125"/>
      <c r="F12" s="125"/>
      <c r="G12" s="125"/>
      <c r="H12" s="125"/>
      <c r="I12" s="125"/>
      <c r="J12" s="125"/>
      <c r="K12" s="126"/>
      <c r="L12" s="127"/>
      <c r="M12" s="128"/>
      <c r="N12" s="128"/>
      <c r="O12" s="129"/>
      <c r="P12" s="130" t="s">
        <v>2</v>
      </c>
      <c r="Q12" s="131"/>
      <c r="R12" s="132"/>
      <c r="S12" s="127"/>
      <c r="T12" s="128"/>
      <c r="U12" s="128"/>
      <c r="V12" s="129"/>
      <c r="W12" s="130" t="s">
        <v>2</v>
      </c>
      <c r="X12" s="131"/>
      <c r="Y12" s="133"/>
      <c r="Z12" s="7"/>
      <c r="AA12" s="7"/>
    </row>
    <row r="13" spans="1:28" ht="27" customHeight="1">
      <c r="A13" s="124" t="s">
        <v>97</v>
      </c>
      <c r="B13" s="125"/>
      <c r="C13" s="125"/>
      <c r="D13" s="125"/>
      <c r="E13" s="125"/>
      <c r="F13" s="125"/>
      <c r="G13" s="125"/>
      <c r="H13" s="125"/>
      <c r="I13" s="125"/>
      <c r="J13" s="125"/>
      <c r="K13" s="126"/>
      <c r="L13" s="127"/>
      <c r="M13" s="128"/>
      <c r="N13" s="128"/>
      <c r="O13" s="129"/>
      <c r="P13" s="130" t="s">
        <v>2</v>
      </c>
      <c r="Q13" s="131"/>
      <c r="R13" s="132"/>
      <c r="S13" s="127"/>
      <c r="T13" s="128"/>
      <c r="U13" s="128"/>
      <c r="V13" s="129"/>
      <c r="W13" s="130" t="s">
        <v>2</v>
      </c>
      <c r="X13" s="131"/>
      <c r="Y13" s="133"/>
      <c r="Z13" s="7"/>
      <c r="AA13" s="7"/>
      <c r="AB13" s="7"/>
    </row>
    <row r="14" spans="1:28" ht="27" customHeight="1">
      <c r="A14" s="124" t="s">
        <v>98</v>
      </c>
      <c r="B14" s="125"/>
      <c r="C14" s="125"/>
      <c r="D14" s="125"/>
      <c r="E14" s="125"/>
      <c r="F14" s="125"/>
      <c r="G14" s="125"/>
      <c r="H14" s="125"/>
      <c r="I14" s="125"/>
      <c r="J14" s="125"/>
      <c r="K14" s="126"/>
      <c r="L14" s="127"/>
      <c r="M14" s="128"/>
      <c r="N14" s="128"/>
      <c r="O14" s="129"/>
      <c r="P14" s="130" t="s">
        <v>2</v>
      </c>
      <c r="Q14" s="131"/>
      <c r="R14" s="132"/>
      <c r="S14" s="127"/>
      <c r="T14" s="128"/>
      <c r="U14" s="128"/>
      <c r="V14" s="129"/>
      <c r="W14" s="130" t="s">
        <v>2</v>
      </c>
      <c r="X14" s="131"/>
      <c r="Y14" s="133"/>
      <c r="Z14" s="7"/>
      <c r="AA14" s="7"/>
      <c r="AB14" s="7"/>
    </row>
    <row r="15" spans="1:28" ht="27" customHeight="1">
      <c r="A15" s="124" t="s">
        <v>99</v>
      </c>
      <c r="B15" s="125"/>
      <c r="C15" s="125"/>
      <c r="D15" s="125"/>
      <c r="E15" s="125"/>
      <c r="F15" s="125"/>
      <c r="G15" s="125"/>
      <c r="H15" s="125"/>
      <c r="I15" s="125"/>
      <c r="J15" s="125"/>
      <c r="K15" s="126"/>
      <c r="L15" s="127"/>
      <c r="M15" s="128"/>
      <c r="N15" s="128"/>
      <c r="O15" s="129"/>
      <c r="P15" s="130" t="s">
        <v>2</v>
      </c>
      <c r="Q15" s="131"/>
      <c r="R15" s="132"/>
      <c r="S15" s="127"/>
      <c r="T15" s="128"/>
      <c r="U15" s="128"/>
      <c r="V15" s="129"/>
      <c r="W15" s="130" t="s">
        <v>2</v>
      </c>
      <c r="X15" s="131"/>
      <c r="Y15" s="133"/>
      <c r="Z15" s="7"/>
      <c r="AA15" s="7"/>
      <c r="AB15" s="7"/>
    </row>
    <row r="16" spans="1:28" ht="27" customHeight="1">
      <c r="A16" s="134" t="s">
        <v>102</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6"/>
      <c r="Z16" s="7"/>
      <c r="AA16" s="7"/>
      <c r="AB16" s="7"/>
    </row>
    <row r="17" spans="1:26" ht="27" customHeight="1">
      <c r="A17" s="137" t="s">
        <v>123</v>
      </c>
      <c r="B17" s="138"/>
      <c r="C17" s="138"/>
      <c r="D17" s="138"/>
      <c r="E17" s="138"/>
      <c r="F17" s="138"/>
      <c r="G17" s="138"/>
      <c r="H17" s="138"/>
      <c r="I17" s="138"/>
      <c r="J17" s="138"/>
      <c r="K17" s="138"/>
      <c r="L17" s="66" t="s">
        <v>108</v>
      </c>
      <c r="M17" s="139">
        <f>IF(OR(L11="",L12="",L13="",L14="",L15=""),"",ROUNDUP(SUM(L11:O15),1))</f>
      </c>
      <c r="N17" s="140"/>
      <c r="O17" s="141"/>
      <c r="P17" s="142" t="s">
        <v>2</v>
      </c>
      <c r="Q17" s="142"/>
      <c r="R17" s="143"/>
      <c r="S17" s="67" t="s">
        <v>109</v>
      </c>
      <c r="T17" s="139">
        <f>IF(OR(S11="",S12="",S13="",S14="",S15=""),"",ROUNDUP(SUM(S11:V15),1))</f>
      </c>
      <c r="U17" s="140"/>
      <c r="V17" s="141"/>
      <c r="W17" s="142" t="s">
        <v>2</v>
      </c>
      <c r="X17" s="142"/>
      <c r="Y17" s="144"/>
      <c r="Z17" s="7"/>
    </row>
    <row r="18" spans="1:26" ht="9.75" customHeight="1">
      <c r="A18" s="51"/>
      <c r="B18" s="52"/>
      <c r="C18" s="52"/>
      <c r="D18" s="52"/>
      <c r="E18" s="52"/>
      <c r="F18" s="52"/>
      <c r="G18" s="52"/>
      <c r="H18" s="52"/>
      <c r="I18" s="52"/>
      <c r="J18" s="52"/>
      <c r="K18" s="52"/>
      <c r="L18" s="55"/>
      <c r="M18" s="55"/>
      <c r="N18" s="55"/>
      <c r="O18" s="41"/>
      <c r="P18" s="41"/>
      <c r="Q18" s="41"/>
      <c r="R18" s="41"/>
      <c r="S18" s="55"/>
      <c r="T18" s="55"/>
      <c r="U18" s="55"/>
      <c r="V18" s="41"/>
      <c r="W18" s="41"/>
      <c r="X18" s="41"/>
      <c r="Y18" s="42"/>
      <c r="Z18" s="7"/>
    </row>
    <row r="19" spans="1:26" ht="27" customHeight="1">
      <c r="A19" s="145" t="s">
        <v>130</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7"/>
      <c r="Z19" s="7"/>
    </row>
    <row r="20" spans="1:26" ht="27" customHeight="1">
      <c r="A20" s="53"/>
      <c r="B20" s="46"/>
      <c r="C20" s="46"/>
      <c r="D20" s="46"/>
      <c r="E20" s="46"/>
      <c r="F20" s="46"/>
      <c r="G20" s="46"/>
      <c r="H20" s="46"/>
      <c r="I20" s="46"/>
      <c r="J20" s="46"/>
      <c r="K20" s="46"/>
      <c r="L20" s="148" t="s">
        <v>101</v>
      </c>
      <c r="M20" s="149"/>
      <c r="N20" s="149"/>
      <c r="O20" s="149"/>
      <c r="P20" s="149"/>
      <c r="Q20" s="149"/>
      <c r="R20" s="150"/>
      <c r="S20" s="46"/>
      <c r="T20" s="46"/>
      <c r="U20" s="46"/>
      <c r="V20" s="46"/>
      <c r="W20" s="46"/>
      <c r="X20" s="46"/>
      <c r="Y20" s="54"/>
      <c r="Z20" s="7"/>
    </row>
    <row r="21" spans="1:27" ht="27" customHeight="1">
      <c r="A21" s="151" t="s">
        <v>100</v>
      </c>
      <c r="B21" s="152"/>
      <c r="C21" s="155" t="s">
        <v>124</v>
      </c>
      <c r="D21" s="156"/>
      <c r="E21" s="156"/>
      <c r="F21" s="156"/>
      <c r="G21" s="156"/>
      <c r="H21" s="156"/>
      <c r="I21" s="156"/>
      <c r="J21" s="156"/>
      <c r="K21" s="157"/>
      <c r="L21" s="70" t="s">
        <v>110</v>
      </c>
      <c r="M21" s="158"/>
      <c r="N21" s="159"/>
      <c r="O21" s="160"/>
      <c r="P21" s="121" t="s">
        <v>2</v>
      </c>
      <c r="Q21" s="121"/>
      <c r="R21" s="122"/>
      <c r="S21" s="161" t="s">
        <v>90</v>
      </c>
      <c r="T21" s="162"/>
      <c r="U21" s="162"/>
      <c r="V21" s="162"/>
      <c r="W21" s="162"/>
      <c r="X21" s="162"/>
      <c r="Y21" s="163"/>
      <c r="AA21" s="7"/>
    </row>
    <row r="22" spans="1:28" ht="27" customHeight="1" thickBot="1">
      <c r="A22" s="153"/>
      <c r="B22" s="154"/>
      <c r="C22" s="166" t="s">
        <v>103</v>
      </c>
      <c r="D22" s="167"/>
      <c r="E22" s="167"/>
      <c r="F22" s="167"/>
      <c r="G22" s="167"/>
      <c r="H22" s="167"/>
      <c r="I22" s="167"/>
      <c r="J22" s="167"/>
      <c r="K22" s="168"/>
      <c r="L22" s="78" t="s">
        <v>111</v>
      </c>
      <c r="M22" s="169"/>
      <c r="N22" s="170"/>
      <c r="O22" s="171"/>
      <c r="P22" s="172" t="s">
        <v>2</v>
      </c>
      <c r="Q22" s="172"/>
      <c r="R22" s="173"/>
      <c r="S22" s="164"/>
      <c r="T22" s="164"/>
      <c r="U22" s="164"/>
      <c r="V22" s="164"/>
      <c r="W22" s="164"/>
      <c r="X22" s="164"/>
      <c r="Y22" s="165"/>
      <c r="Z22" s="23"/>
      <c r="AA22" s="23"/>
      <c r="AB22" s="25"/>
    </row>
    <row r="23" spans="1:28" ht="15.75" customHeight="1">
      <c r="A23" s="27"/>
      <c r="B23" s="27"/>
      <c r="C23" s="27"/>
      <c r="D23" s="27"/>
      <c r="E23" s="27"/>
      <c r="F23" s="27"/>
      <c r="G23" s="27"/>
      <c r="H23" s="27"/>
      <c r="I23" s="27"/>
      <c r="J23" s="27"/>
      <c r="K23" s="27"/>
      <c r="L23" s="27"/>
      <c r="M23" s="27"/>
      <c r="N23" s="27"/>
      <c r="O23" s="27"/>
      <c r="P23" s="27"/>
      <c r="Q23" s="27"/>
      <c r="R23" s="27"/>
      <c r="S23" s="8"/>
      <c r="T23" s="8"/>
      <c r="U23" s="8"/>
      <c r="V23" s="28"/>
      <c r="W23" s="28"/>
      <c r="X23" s="28"/>
      <c r="Y23" s="29"/>
      <c r="Z23" s="23"/>
      <c r="AA23" s="23"/>
      <c r="AB23" s="25"/>
    </row>
    <row r="24" spans="1:25" ht="14.25" customHeight="1">
      <c r="A24" s="25"/>
      <c r="B24" s="49"/>
      <c r="C24" s="47"/>
      <c r="D24" s="47"/>
      <c r="E24" s="47"/>
      <c r="F24" s="47"/>
      <c r="G24" s="47"/>
      <c r="H24" s="47"/>
      <c r="I24" s="47"/>
      <c r="J24" s="47"/>
      <c r="K24" s="47"/>
      <c r="L24" s="1"/>
      <c r="M24" s="1"/>
      <c r="N24" s="1"/>
      <c r="O24" s="48"/>
      <c r="P24" s="48"/>
      <c r="Q24" s="48"/>
      <c r="R24" s="47"/>
      <c r="S24" s="1"/>
      <c r="T24" s="1"/>
      <c r="U24" s="1"/>
      <c r="V24" s="48"/>
      <c r="W24" s="48"/>
      <c r="X24" s="48"/>
      <c r="Y24" s="47"/>
    </row>
    <row r="25" spans="1:25" ht="19.5" customHeight="1" thickBot="1">
      <c r="A25" s="49" t="s">
        <v>107</v>
      </c>
      <c r="B25" s="30"/>
      <c r="C25" s="31"/>
      <c r="D25" s="31"/>
      <c r="E25" s="31"/>
      <c r="F25" s="31"/>
      <c r="G25" s="31"/>
      <c r="H25" s="31"/>
      <c r="I25" s="31"/>
      <c r="J25" s="31"/>
      <c r="K25" s="31"/>
      <c r="L25" s="2"/>
      <c r="M25" s="2"/>
      <c r="N25" s="2"/>
      <c r="O25" s="32"/>
      <c r="P25" s="32"/>
      <c r="Q25" s="32"/>
      <c r="R25" s="31"/>
      <c r="S25" s="2"/>
      <c r="T25" s="2"/>
      <c r="U25" s="2"/>
      <c r="V25" s="32"/>
      <c r="W25" s="32"/>
      <c r="X25" s="32"/>
      <c r="Y25" s="31"/>
    </row>
    <row r="26" spans="1:25" ht="27" customHeight="1">
      <c r="A26" s="174" t="s">
        <v>122</v>
      </c>
      <c r="B26" s="175"/>
      <c r="C26" s="175"/>
      <c r="D26" s="176"/>
      <c r="E26" s="180" t="s">
        <v>104</v>
      </c>
      <c r="F26" s="181"/>
      <c r="G26" s="181"/>
      <c r="H26" s="181"/>
      <c r="I26" s="181"/>
      <c r="J26" s="181"/>
      <c r="K26" s="182"/>
      <c r="L26" s="68" t="s">
        <v>117</v>
      </c>
      <c r="M26" s="183">
        <f>IF(OR($M$17="",T17=""),"",ROUNDUP(SUM(L11:O15)-M22,1))</f>
      </c>
      <c r="N26" s="184"/>
      <c r="O26" s="185"/>
      <c r="P26" s="186" t="s">
        <v>91</v>
      </c>
      <c r="Q26" s="187"/>
      <c r="R26" s="188"/>
      <c r="S26" s="72" t="s">
        <v>112</v>
      </c>
      <c r="T26" s="33"/>
      <c r="U26" s="33"/>
      <c r="V26" s="33"/>
      <c r="W26" s="33"/>
      <c r="X26" s="33"/>
      <c r="Y26" s="34"/>
    </row>
    <row r="27" spans="1:25" ht="27" customHeight="1">
      <c r="A27" s="177"/>
      <c r="B27" s="178"/>
      <c r="C27" s="178"/>
      <c r="D27" s="179"/>
      <c r="E27" s="189" t="s">
        <v>92</v>
      </c>
      <c r="F27" s="190"/>
      <c r="G27" s="190"/>
      <c r="H27" s="190"/>
      <c r="I27" s="190"/>
      <c r="J27" s="190"/>
      <c r="K27" s="191"/>
      <c r="L27" s="69" t="s">
        <v>118</v>
      </c>
      <c r="M27" s="192">
        <f>IF(M26="","",T17-M26)</f>
      </c>
      <c r="N27" s="193"/>
      <c r="O27" s="194"/>
      <c r="P27" s="130" t="s">
        <v>91</v>
      </c>
      <c r="Q27" s="131"/>
      <c r="R27" s="132"/>
      <c r="S27" s="73" t="s">
        <v>113</v>
      </c>
      <c r="T27" s="64"/>
      <c r="U27" s="64"/>
      <c r="V27" s="64"/>
      <c r="W27" s="64"/>
      <c r="X27" s="64"/>
      <c r="Y27" s="65"/>
    </row>
    <row r="28" spans="1:25" ht="27" customHeight="1">
      <c r="A28" s="177"/>
      <c r="B28" s="178"/>
      <c r="C28" s="178"/>
      <c r="D28" s="179"/>
      <c r="E28" s="195" t="s">
        <v>106</v>
      </c>
      <c r="F28" s="196"/>
      <c r="G28" s="196"/>
      <c r="H28" s="196"/>
      <c r="I28" s="196"/>
      <c r="J28" s="196"/>
      <c r="K28" s="197"/>
      <c r="L28" s="198">
        <f>IF(OR($M$27="",$T$17=""),"",TRUNC($M$27/$T$17*100))</f>
      </c>
      <c r="M28" s="199"/>
      <c r="N28" s="199"/>
      <c r="O28" s="200"/>
      <c r="P28" s="201" t="s">
        <v>93</v>
      </c>
      <c r="Q28" s="202"/>
      <c r="R28" s="203"/>
      <c r="S28" s="74" t="s">
        <v>116</v>
      </c>
      <c r="T28" s="60"/>
      <c r="U28" s="60"/>
      <c r="V28" s="60"/>
      <c r="W28" s="60"/>
      <c r="X28" s="60"/>
      <c r="Y28" s="61"/>
    </row>
    <row r="29" spans="1:25" ht="27" customHeight="1">
      <c r="A29" s="204" t="s">
        <v>128</v>
      </c>
      <c r="B29" s="205"/>
      <c r="C29" s="205"/>
      <c r="D29" s="206"/>
      <c r="E29" s="210" t="s">
        <v>104</v>
      </c>
      <c r="F29" s="211"/>
      <c r="G29" s="211"/>
      <c r="H29" s="211"/>
      <c r="I29" s="211"/>
      <c r="J29" s="211"/>
      <c r="K29" s="212"/>
      <c r="L29" s="70" t="s">
        <v>119</v>
      </c>
      <c r="M29" s="213">
        <f>IF(OR($M$17="",$M$21="",$M$21=0),"",IF(SUM(L11:O15)-M22-$M$21&gt;=0,ROUNDUP(SUM(L11:O15)-M22-M21,1),ROUNDDOWN(SUM(L11:O15)-M22-M21,1)))</f>
      </c>
      <c r="N29" s="214"/>
      <c r="O29" s="215"/>
      <c r="P29" s="120" t="s">
        <v>91</v>
      </c>
      <c r="Q29" s="121"/>
      <c r="R29" s="122"/>
      <c r="S29" s="75" t="s">
        <v>121</v>
      </c>
      <c r="T29" s="62"/>
      <c r="U29" s="62"/>
      <c r="V29" s="62"/>
      <c r="W29" s="62"/>
      <c r="X29" s="62"/>
      <c r="Y29" s="63"/>
    </row>
    <row r="30" spans="1:25" ht="27" customHeight="1">
      <c r="A30" s="177"/>
      <c r="B30" s="178"/>
      <c r="C30" s="178"/>
      <c r="D30" s="179"/>
      <c r="E30" s="189" t="s">
        <v>92</v>
      </c>
      <c r="F30" s="190"/>
      <c r="G30" s="190"/>
      <c r="H30" s="190"/>
      <c r="I30" s="190"/>
      <c r="J30" s="190"/>
      <c r="K30" s="191"/>
      <c r="L30" s="71" t="s">
        <v>120</v>
      </c>
      <c r="M30" s="192">
        <f>IF(M29="","",T17-M29)</f>
      </c>
      <c r="N30" s="193"/>
      <c r="O30" s="194"/>
      <c r="P30" s="130" t="s">
        <v>91</v>
      </c>
      <c r="Q30" s="131"/>
      <c r="R30" s="132"/>
      <c r="S30" s="76" t="s">
        <v>114</v>
      </c>
      <c r="T30" s="56"/>
      <c r="U30" s="56"/>
      <c r="V30" s="56"/>
      <c r="W30" s="56"/>
      <c r="X30" s="56"/>
      <c r="Y30" s="57"/>
    </row>
    <row r="31" spans="1:25" ht="27" customHeight="1" thickBot="1">
      <c r="A31" s="207"/>
      <c r="B31" s="208"/>
      <c r="C31" s="208"/>
      <c r="D31" s="209"/>
      <c r="E31" s="216" t="s">
        <v>106</v>
      </c>
      <c r="F31" s="217"/>
      <c r="G31" s="217"/>
      <c r="H31" s="217"/>
      <c r="I31" s="217"/>
      <c r="J31" s="217"/>
      <c r="K31" s="218"/>
      <c r="L31" s="219">
        <f>IF(OR(M21="",M30=""),"",TRUNC(M30/T17*100))</f>
      </c>
      <c r="M31" s="220"/>
      <c r="N31" s="220"/>
      <c r="O31" s="221"/>
      <c r="P31" s="222" t="s">
        <v>93</v>
      </c>
      <c r="Q31" s="172"/>
      <c r="R31" s="173"/>
      <c r="S31" s="77" t="s">
        <v>115</v>
      </c>
      <c r="T31" s="58"/>
      <c r="U31" s="58"/>
      <c r="V31" s="58"/>
      <c r="W31" s="58"/>
      <c r="X31" s="58"/>
      <c r="Y31" s="59"/>
    </row>
    <row r="32" spans="1:25" ht="17.25"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row>
    <row r="33" spans="1:25" ht="17.25" customHeight="1" thickBot="1">
      <c r="A33" s="35"/>
      <c r="B33" s="35"/>
      <c r="C33" s="36"/>
      <c r="D33" s="36"/>
      <c r="E33" s="37"/>
      <c r="F33" s="37"/>
      <c r="G33" s="37"/>
      <c r="H33" s="37"/>
      <c r="I33" s="37"/>
      <c r="J33" s="37"/>
      <c r="K33" s="37"/>
      <c r="L33" s="3"/>
      <c r="M33" s="3"/>
      <c r="N33" s="3"/>
      <c r="O33" s="28"/>
      <c r="P33" s="28"/>
      <c r="Q33" s="28"/>
      <c r="R33" s="25"/>
      <c r="S33" s="25"/>
      <c r="T33" s="25"/>
      <c r="U33" s="25"/>
      <c r="V33" s="25"/>
      <c r="W33" s="25"/>
      <c r="X33" s="25"/>
      <c r="Y33" s="25"/>
    </row>
    <row r="34" spans="1:25" ht="17.25" customHeight="1" thickBot="1">
      <c r="A34" s="35"/>
      <c r="B34" s="223" t="s">
        <v>105</v>
      </c>
      <c r="C34" s="224"/>
      <c r="D34" s="224"/>
      <c r="E34" s="225"/>
      <c r="F34" s="226">
        <f>IF(M17="","",IF(AND($L$28&gt;=50,$L$31&gt;=100,$M$21&gt;0),"適合","不適合"))</f>
      </c>
      <c r="G34" s="226"/>
      <c r="H34" s="227"/>
      <c r="I34" s="37"/>
      <c r="J34" s="228" t="s">
        <v>0</v>
      </c>
      <c r="K34" s="229"/>
      <c r="L34" s="229"/>
      <c r="M34" s="229"/>
      <c r="N34" s="230">
        <f>IF(M17="","",IF(AND($L$28&gt;=50,$L$31&gt;=75,$L$31&lt;100,$M$21&gt;0),"適合","不適合"))</f>
      </c>
      <c r="O34" s="230"/>
      <c r="P34" s="231"/>
      <c r="Q34" s="38"/>
      <c r="R34" s="228" t="s">
        <v>1</v>
      </c>
      <c r="S34" s="229"/>
      <c r="T34" s="229"/>
      <c r="U34" s="229"/>
      <c r="V34" s="226">
        <f>IF(M17="","",IF($L$28&gt;=50,"適合","不適合"))</f>
      </c>
      <c r="W34" s="226"/>
      <c r="X34" s="227"/>
      <c r="Y34" s="25"/>
    </row>
    <row r="35" spans="1:25" ht="12.75" customHeight="1">
      <c r="A35" s="35"/>
      <c r="B35" s="35"/>
      <c r="C35" s="36"/>
      <c r="D35" s="36"/>
      <c r="E35" s="38"/>
      <c r="F35" s="38"/>
      <c r="G35" s="38"/>
      <c r="H35" s="38"/>
      <c r="I35" s="38"/>
      <c r="J35" s="38"/>
      <c r="K35" s="38"/>
      <c r="L35" s="4"/>
      <c r="M35" s="4"/>
      <c r="N35" s="4"/>
      <c r="O35" s="28"/>
      <c r="P35" s="29"/>
      <c r="Q35" s="29"/>
      <c r="R35" s="29"/>
      <c r="S35" s="29"/>
      <c r="T35" s="29"/>
      <c r="U35" s="29"/>
      <c r="V35" s="29"/>
      <c r="W35" s="4"/>
      <c r="X35" s="4"/>
      <c r="Y35" s="4"/>
    </row>
    <row r="36" spans="1:2" ht="13.5">
      <c r="A36" s="39" t="s">
        <v>125</v>
      </c>
      <c r="B36" s="39"/>
    </row>
    <row r="37" spans="1:2" ht="13.5">
      <c r="A37" s="39" t="s">
        <v>126</v>
      </c>
      <c r="B37" s="39"/>
    </row>
    <row r="38" spans="1:28" s="23" customFormat="1" ht="13.5">
      <c r="A38" s="39" t="s">
        <v>127</v>
      </c>
      <c r="B38" s="40"/>
      <c r="Z38" s="5"/>
      <c r="AA38" s="5"/>
      <c r="AB38" s="5"/>
    </row>
    <row r="39" ht="13.5">
      <c r="A39" s="39" t="s">
        <v>179</v>
      </c>
    </row>
    <row r="40" ht="13.5">
      <c r="Y40" s="84" t="s">
        <v>181</v>
      </c>
    </row>
    <row r="42" spans="1:25" ht="47.25" customHeight="1">
      <c r="A42" s="93" t="s">
        <v>154</v>
      </c>
      <c r="B42" s="93"/>
      <c r="C42" s="93"/>
      <c r="D42" s="93"/>
      <c r="E42" s="93"/>
      <c r="F42" s="93"/>
      <c r="G42" s="93"/>
      <c r="H42" s="93"/>
      <c r="I42" s="93"/>
      <c r="J42" s="93"/>
      <c r="K42" s="93"/>
      <c r="L42" s="93"/>
      <c r="M42" s="93"/>
      <c r="N42" s="93"/>
      <c r="O42" s="93"/>
      <c r="P42" s="93"/>
      <c r="Q42" s="93"/>
      <c r="R42" s="93"/>
      <c r="S42" s="93"/>
      <c r="T42" s="93"/>
      <c r="U42" s="93"/>
      <c r="V42" s="93"/>
      <c r="W42" s="93"/>
      <c r="X42" s="93"/>
      <c r="Y42" s="93"/>
    </row>
  </sheetData>
  <sheetProtection password="C706" sheet="1" objects="1" formatCells="0" formatColumns="0" formatRows="0"/>
  <mergeCells count="77">
    <mergeCell ref="B34:E34"/>
    <mergeCell ref="F34:H34"/>
    <mergeCell ref="J34:M34"/>
    <mergeCell ref="N34:P34"/>
    <mergeCell ref="R34:U34"/>
    <mergeCell ref="V34:X34"/>
    <mergeCell ref="A29:D31"/>
    <mergeCell ref="E29:K29"/>
    <mergeCell ref="M29:O29"/>
    <mergeCell ref="P29:R29"/>
    <mergeCell ref="E30:K30"/>
    <mergeCell ref="M30:O30"/>
    <mergeCell ref="P30:R30"/>
    <mergeCell ref="E31:K31"/>
    <mergeCell ref="L31:O31"/>
    <mergeCell ref="P31:R31"/>
    <mergeCell ref="A26:D28"/>
    <mergeCell ref="E26:K26"/>
    <mergeCell ref="M26:O26"/>
    <mergeCell ref="P26:R26"/>
    <mergeCell ref="E27:K27"/>
    <mergeCell ref="M27:O27"/>
    <mergeCell ref="P27:R27"/>
    <mergeCell ref="E28:K28"/>
    <mergeCell ref="L28:O28"/>
    <mergeCell ref="P28:R28"/>
    <mergeCell ref="L20:R20"/>
    <mergeCell ref="A21:B22"/>
    <mergeCell ref="C21:K21"/>
    <mergeCell ref="M21:O21"/>
    <mergeCell ref="P21:R21"/>
    <mergeCell ref="S21:Y22"/>
    <mergeCell ref="C22:K22"/>
    <mergeCell ref="M22:O22"/>
    <mergeCell ref="P22:R22"/>
    <mergeCell ref="A17:K17"/>
    <mergeCell ref="M17:O17"/>
    <mergeCell ref="P17:R17"/>
    <mergeCell ref="T17:V17"/>
    <mergeCell ref="W17:Y17"/>
    <mergeCell ref="A19:Y19"/>
    <mergeCell ref="A15:K15"/>
    <mergeCell ref="L15:O15"/>
    <mergeCell ref="P15:R15"/>
    <mergeCell ref="S15:V15"/>
    <mergeCell ref="W15:Y15"/>
    <mergeCell ref="A16:Y16"/>
    <mergeCell ref="A13:K13"/>
    <mergeCell ref="L13:O13"/>
    <mergeCell ref="P13:R13"/>
    <mergeCell ref="S13:V13"/>
    <mergeCell ref="W13:Y13"/>
    <mergeCell ref="A14:K14"/>
    <mergeCell ref="L14:O14"/>
    <mergeCell ref="P14:R14"/>
    <mergeCell ref="S14:V14"/>
    <mergeCell ref="W14:Y14"/>
    <mergeCell ref="A11:K11"/>
    <mergeCell ref="L11:O11"/>
    <mergeCell ref="P11:R11"/>
    <mergeCell ref="S11:V11"/>
    <mergeCell ref="W11:Y11"/>
    <mergeCell ref="A12:K12"/>
    <mergeCell ref="L12:O12"/>
    <mergeCell ref="P12:R12"/>
    <mergeCell ref="S12:V12"/>
    <mergeCell ref="W12:Y12"/>
    <mergeCell ref="A42:Y42"/>
    <mergeCell ref="AB4:AI4"/>
    <mergeCell ref="A3:Y3"/>
    <mergeCell ref="A4:Y4"/>
    <mergeCell ref="A6:G6"/>
    <mergeCell ref="H6:Y6"/>
    <mergeCell ref="A9:Y9"/>
    <mergeCell ref="A10:K10"/>
    <mergeCell ref="L10:R10"/>
    <mergeCell ref="S10:Y10"/>
  </mergeCells>
  <hyperlinks>
    <hyperlink ref="AB4:AG4" r:id="rId1" display="ERIホームページ　BELS技術情報　「ＢＥＬＳ評価におけるZEB表示の手引き」"/>
    <hyperlink ref="AB4:AI4" r:id="rId2" display="ERIホームページ　BELS技術情報　「ＢＥＬＳ評価におけるZEB表示の手引き」"/>
  </hyperlinks>
  <printOptions/>
  <pageMargins left="0.7480314960629921" right="0.7480314960629921" top="0.7874015748031497" bottom="0.7874015748031497" header="0.5118110236220472" footer="0.31496062992125984"/>
  <pageSetup horizontalDpi="600" verticalDpi="600" orientation="portrait" paperSize="9" scale="95" r:id="rId6"/>
  <drawing r:id="rId5"/>
  <legacyDrawing r:id="rId4"/>
</worksheet>
</file>

<file path=xl/worksheets/sheet2.xml><?xml version="1.0" encoding="utf-8"?>
<worksheet xmlns="http://schemas.openxmlformats.org/spreadsheetml/2006/main" xmlns:r="http://schemas.openxmlformats.org/officeDocument/2006/relationships">
  <sheetPr>
    <tabColor rgb="FF00B0F0"/>
  </sheetPr>
  <dimension ref="A1:AI42"/>
  <sheetViews>
    <sheetView showGridLines="0" view="pageBreakPreview" zoomScaleSheetLayoutView="100" workbookViewId="0" topLeftCell="A6">
      <selection activeCell="H6" sqref="H6:Y6"/>
    </sheetView>
  </sheetViews>
  <sheetFormatPr defaultColWidth="9.140625" defaultRowHeight="15"/>
  <cols>
    <col min="1" max="25" width="3.57421875" style="23" customWidth="1"/>
    <col min="26" max="27" width="3.57421875" style="5" customWidth="1"/>
    <col min="28" max="28" width="9.00390625" style="5" customWidth="1"/>
    <col min="29" max="16384" width="9.00390625" style="25" customWidth="1"/>
  </cols>
  <sheetData>
    <row r="1" spans="25:28" ht="19.5" customHeight="1">
      <c r="Y1" s="24"/>
      <c r="AB1" s="6"/>
    </row>
    <row r="2" spans="1:25" ht="6.75" customHeight="1">
      <c r="A2" s="26"/>
      <c r="B2" s="26"/>
      <c r="Y2" s="24"/>
    </row>
    <row r="3" spans="1:35" ht="19.5" customHeight="1">
      <c r="A3" s="95" t="s">
        <v>156</v>
      </c>
      <c r="B3" s="95"/>
      <c r="C3" s="96"/>
      <c r="D3" s="96"/>
      <c r="E3" s="96"/>
      <c r="F3" s="96"/>
      <c r="G3" s="96"/>
      <c r="H3" s="96"/>
      <c r="I3" s="96"/>
      <c r="J3" s="96"/>
      <c r="K3" s="96"/>
      <c r="L3" s="96"/>
      <c r="M3" s="96"/>
      <c r="N3" s="96"/>
      <c r="O3" s="96"/>
      <c r="P3" s="96"/>
      <c r="Q3" s="96"/>
      <c r="R3" s="96"/>
      <c r="S3" s="96"/>
      <c r="T3" s="96"/>
      <c r="U3" s="96"/>
      <c r="V3" s="96"/>
      <c r="W3" s="96"/>
      <c r="X3" s="96"/>
      <c r="Y3" s="97"/>
      <c r="AB3" s="89" t="s">
        <v>158</v>
      </c>
      <c r="AC3" s="13"/>
      <c r="AD3" s="13"/>
      <c r="AE3" s="13"/>
      <c r="AF3" s="13"/>
      <c r="AG3" s="13"/>
      <c r="AH3" s="13"/>
      <c r="AI3" s="13"/>
    </row>
    <row r="4" spans="1:35" ht="15" customHeight="1">
      <c r="A4" s="98"/>
      <c r="B4" s="98"/>
      <c r="C4" s="99"/>
      <c r="D4" s="99"/>
      <c r="E4" s="99"/>
      <c r="F4" s="99"/>
      <c r="G4" s="99"/>
      <c r="H4" s="99"/>
      <c r="I4" s="99"/>
      <c r="J4" s="99"/>
      <c r="K4" s="99"/>
      <c r="L4" s="99"/>
      <c r="M4" s="99"/>
      <c r="N4" s="99"/>
      <c r="O4" s="99"/>
      <c r="P4" s="99"/>
      <c r="Q4" s="99"/>
      <c r="R4" s="99"/>
      <c r="S4" s="99"/>
      <c r="T4" s="99"/>
      <c r="U4" s="99"/>
      <c r="V4" s="99"/>
      <c r="W4" s="99"/>
      <c r="X4" s="99"/>
      <c r="Y4" s="100"/>
      <c r="Z4" s="25"/>
      <c r="AA4" s="25"/>
      <c r="AB4" s="94" t="s">
        <v>157</v>
      </c>
      <c r="AC4" s="94"/>
      <c r="AD4" s="94"/>
      <c r="AE4" s="94"/>
      <c r="AF4" s="94"/>
      <c r="AG4" s="94"/>
      <c r="AH4" s="94"/>
      <c r="AI4" s="94"/>
    </row>
    <row r="5" spans="1:28" ht="2.25" customHeight="1" thickBot="1">
      <c r="A5" s="26"/>
      <c r="B5" s="26"/>
      <c r="Y5" s="24"/>
      <c r="Z5" s="25"/>
      <c r="AA5" s="25"/>
      <c r="AB5" s="25"/>
    </row>
    <row r="6" spans="1:25" ht="27" customHeight="1" thickBot="1">
      <c r="A6" s="101" t="s">
        <v>94</v>
      </c>
      <c r="B6" s="102"/>
      <c r="C6" s="102"/>
      <c r="D6" s="102"/>
      <c r="E6" s="102"/>
      <c r="F6" s="102"/>
      <c r="G6" s="103"/>
      <c r="H6" s="233"/>
      <c r="I6" s="234"/>
      <c r="J6" s="234"/>
      <c r="K6" s="234"/>
      <c r="L6" s="234"/>
      <c r="M6" s="234"/>
      <c r="N6" s="234"/>
      <c r="O6" s="234"/>
      <c r="P6" s="234"/>
      <c r="Q6" s="234"/>
      <c r="R6" s="234"/>
      <c r="S6" s="234"/>
      <c r="T6" s="234"/>
      <c r="U6" s="234"/>
      <c r="V6" s="234"/>
      <c r="W6" s="234"/>
      <c r="X6" s="234"/>
      <c r="Y6" s="235"/>
    </row>
    <row r="7" spans="1:25" ht="18" customHeight="1">
      <c r="A7" s="43"/>
      <c r="B7" s="44"/>
      <c r="C7" s="44"/>
      <c r="D7" s="44"/>
      <c r="E7" s="44"/>
      <c r="F7" s="44"/>
      <c r="G7" s="44"/>
      <c r="H7" s="45"/>
      <c r="I7" s="45"/>
      <c r="J7" s="45"/>
      <c r="K7" s="45"/>
      <c r="L7" s="45"/>
      <c r="M7" s="45"/>
      <c r="N7" s="45"/>
      <c r="O7" s="45"/>
      <c r="P7" s="45"/>
      <c r="Q7" s="45"/>
      <c r="R7" s="45"/>
      <c r="S7" s="45"/>
      <c r="T7" s="45"/>
      <c r="U7" s="45"/>
      <c r="V7" s="45"/>
      <c r="W7" s="45"/>
      <c r="X7" s="45"/>
      <c r="Y7" s="45"/>
    </row>
    <row r="8" spans="1:25" ht="19.5" customHeight="1" thickBot="1">
      <c r="A8" s="49" t="s">
        <v>131</v>
      </c>
      <c r="B8" s="49"/>
      <c r="C8" s="50"/>
      <c r="D8" s="50"/>
      <c r="E8" s="50"/>
      <c r="F8" s="50"/>
      <c r="G8" s="50"/>
      <c r="H8" s="50"/>
      <c r="I8" s="50"/>
      <c r="J8" s="50"/>
      <c r="K8" s="50"/>
      <c r="L8" s="50"/>
      <c r="M8" s="50"/>
      <c r="N8" s="50"/>
      <c r="O8" s="50"/>
      <c r="P8" s="50"/>
      <c r="Q8" s="50"/>
      <c r="R8" s="50"/>
      <c r="S8" s="50"/>
      <c r="T8" s="50"/>
      <c r="U8" s="50"/>
      <c r="V8" s="50"/>
      <c r="W8" s="50"/>
      <c r="X8" s="50"/>
      <c r="Y8" s="50"/>
    </row>
    <row r="9" spans="1:25" ht="27" customHeight="1">
      <c r="A9" s="107" t="s">
        <v>129</v>
      </c>
      <c r="B9" s="108"/>
      <c r="C9" s="108"/>
      <c r="D9" s="108"/>
      <c r="E9" s="108"/>
      <c r="F9" s="108"/>
      <c r="G9" s="108"/>
      <c r="H9" s="108"/>
      <c r="I9" s="108"/>
      <c r="J9" s="108"/>
      <c r="K9" s="108"/>
      <c r="L9" s="108"/>
      <c r="M9" s="108"/>
      <c r="N9" s="108"/>
      <c r="O9" s="108"/>
      <c r="P9" s="108"/>
      <c r="Q9" s="108"/>
      <c r="R9" s="108"/>
      <c r="S9" s="108"/>
      <c r="T9" s="108"/>
      <c r="U9" s="108"/>
      <c r="V9" s="108"/>
      <c r="W9" s="108"/>
      <c r="X9" s="108"/>
      <c r="Y9" s="109"/>
    </row>
    <row r="10" spans="1:27" ht="27" customHeight="1">
      <c r="A10" s="110"/>
      <c r="B10" s="111"/>
      <c r="C10" s="111"/>
      <c r="D10" s="111"/>
      <c r="E10" s="111"/>
      <c r="F10" s="111"/>
      <c r="G10" s="111"/>
      <c r="H10" s="111"/>
      <c r="I10" s="111"/>
      <c r="J10" s="111"/>
      <c r="K10" s="111"/>
      <c r="L10" s="112" t="s">
        <v>88</v>
      </c>
      <c r="M10" s="112"/>
      <c r="N10" s="112"/>
      <c r="O10" s="112"/>
      <c r="P10" s="112"/>
      <c r="Q10" s="112"/>
      <c r="R10" s="112"/>
      <c r="S10" s="112" t="s">
        <v>89</v>
      </c>
      <c r="T10" s="112"/>
      <c r="U10" s="112"/>
      <c r="V10" s="112"/>
      <c r="W10" s="112"/>
      <c r="X10" s="112"/>
      <c r="Y10" s="113"/>
      <c r="Z10" s="7"/>
      <c r="AA10" s="7"/>
    </row>
    <row r="11" spans="1:27" ht="27" customHeight="1">
      <c r="A11" s="114" t="s">
        <v>95</v>
      </c>
      <c r="B11" s="115"/>
      <c r="C11" s="115"/>
      <c r="D11" s="115"/>
      <c r="E11" s="115"/>
      <c r="F11" s="115"/>
      <c r="G11" s="115"/>
      <c r="H11" s="115"/>
      <c r="I11" s="115"/>
      <c r="J11" s="115"/>
      <c r="K11" s="116"/>
      <c r="L11" s="117">
        <v>7001.98</v>
      </c>
      <c r="M11" s="118"/>
      <c r="N11" s="118"/>
      <c r="O11" s="119"/>
      <c r="P11" s="120" t="s">
        <v>2</v>
      </c>
      <c r="Q11" s="121"/>
      <c r="R11" s="122"/>
      <c r="S11" s="117">
        <v>10833.27</v>
      </c>
      <c r="T11" s="118"/>
      <c r="U11" s="118"/>
      <c r="V11" s="119"/>
      <c r="W11" s="120" t="s">
        <v>2</v>
      </c>
      <c r="X11" s="121"/>
      <c r="Y11" s="123"/>
      <c r="Z11" s="7"/>
      <c r="AA11" s="7"/>
    </row>
    <row r="12" spans="1:27" ht="27" customHeight="1">
      <c r="A12" s="124" t="s">
        <v>96</v>
      </c>
      <c r="B12" s="125"/>
      <c r="C12" s="125"/>
      <c r="D12" s="125"/>
      <c r="E12" s="125"/>
      <c r="F12" s="125"/>
      <c r="G12" s="125"/>
      <c r="H12" s="125"/>
      <c r="I12" s="125"/>
      <c r="J12" s="125"/>
      <c r="K12" s="126"/>
      <c r="L12" s="127">
        <v>571.11</v>
      </c>
      <c r="M12" s="128"/>
      <c r="N12" s="128"/>
      <c r="O12" s="129"/>
      <c r="P12" s="130" t="s">
        <v>2</v>
      </c>
      <c r="Q12" s="131"/>
      <c r="R12" s="132"/>
      <c r="S12" s="127">
        <v>1379.49</v>
      </c>
      <c r="T12" s="128"/>
      <c r="U12" s="128"/>
      <c r="V12" s="129"/>
      <c r="W12" s="130" t="s">
        <v>2</v>
      </c>
      <c r="X12" s="131"/>
      <c r="Y12" s="133"/>
      <c r="Z12" s="7"/>
      <c r="AA12" s="7"/>
    </row>
    <row r="13" spans="1:28" ht="27" customHeight="1">
      <c r="A13" s="124" t="s">
        <v>97</v>
      </c>
      <c r="B13" s="125"/>
      <c r="C13" s="125"/>
      <c r="D13" s="125"/>
      <c r="E13" s="125"/>
      <c r="F13" s="125"/>
      <c r="G13" s="125"/>
      <c r="H13" s="125"/>
      <c r="I13" s="125"/>
      <c r="J13" s="125"/>
      <c r="K13" s="126"/>
      <c r="L13" s="127">
        <v>1001.08</v>
      </c>
      <c r="M13" s="128"/>
      <c r="N13" s="128"/>
      <c r="O13" s="129"/>
      <c r="P13" s="130" t="s">
        <v>2</v>
      </c>
      <c r="Q13" s="131"/>
      <c r="R13" s="132"/>
      <c r="S13" s="127">
        <v>3006.25</v>
      </c>
      <c r="T13" s="128"/>
      <c r="U13" s="128"/>
      <c r="V13" s="129"/>
      <c r="W13" s="130" t="s">
        <v>2</v>
      </c>
      <c r="X13" s="131"/>
      <c r="Y13" s="133"/>
      <c r="Z13" s="7"/>
      <c r="AA13" s="7"/>
      <c r="AB13" s="7"/>
    </row>
    <row r="14" spans="1:28" ht="27" customHeight="1">
      <c r="A14" s="124" t="s">
        <v>98</v>
      </c>
      <c r="B14" s="125"/>
      <c r="C14" s="125"/>
      <c r="D14" s="125"/>
      <c r="E14" s="125"/>
      <c r="F14" s="125"/>
      <c r="G14" s="125"/>
      <c r="H14" s="125"/>
      <c r="I14" s="125"/>
      <c r="J14" s="125"/>
      <c r="K14" s="126"/>
      <c r="L14" s="127">
        <v>417.73</v>
      </c>
      <c r="M14" s="128"/>
      <c r="N14" s="128"/>
      <c r="O14" s="129"/>
      <c r="P14" s="130" t="s">
        <v>2</v>
      </c>
      <c r="Q14" s="131"/>
      <c r="R14" s="132"/>
      <c r="S14" s="127">
        <v>507.29</v>
      </c>
      <c r="T14" s="128"/>
      <c r="U14" s="128"/>
      <c r="V14" s="129"/>
      <c r="W14" s="130" t="s">
        <v>2</v>
      </c>
      <c r="X14" s="131"/>
      <c r="Y14" s="133"/>
      <c r="Z14" s="7"/>
      <c r="AA14" s="7"/>
      <c r="AB14" s="7"/>
    </row>
    <row r="15" spans="1:28" ht="27" customHeight="1">
      <c r="A15" s="124" t="s">
        <v>99</v>
      </c>
      <c r="B15" s="125"/>
      <c r="C15" s="125"/>
      <c r="D15" s="125"/>
      <c r="E15" s="125"/>
      <c r="F15" s="125"/>
      <c r="G15" s="125"/>
      <c r="H15" s="125"/>
      <c r="I15" s="125"/>
      <c r="J15" s="125"/>
      <c r="K15" s="126"/>
      <c r="L15" s="127">
        <v>85.33</v>
      </c>
      <c r="M15" s="128"/>
      <c r="N15" s="128"/>
      <c r="O15" s="129"/>
      <c r="P15" s="130" t="s">
        <v>2</v>
      </c>
      <c r="Q15" s="131"/>
      <c r="R15" s="132"/>
      <c r="S15" s="127">
        <v>85.33</v>
      </c>
      <c r="T15" s="128"/>
      <c r="U15" s="128"/>
      <c r="V15" s="129"/>
      <c r="W15" s="130" t="s">
        <v>2</v>
      </c>
      <c r="X15" s="131"/>
      <c r="Y15" s="133"/>
      <c r="Z15" s="7"/>
      <c r="AA15" s="7"/>
      <c r="AB15" s="7"/>
    </row>
    <row r="16" spans="1:28" ht="27" customHeight="1">
      <c r="A16" s="134" t="s">
        <v>102</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6"/>
      <c r="Z16" s="7"/>
      <c r="AA16" s="7"/>
      <c r="AB16" s="7"/>
    </row>
    <row r="17" spans="1:26" ht="27" customHeight="1">
      <c r="A17" s="137" t="s">
        <v>123</v>
      </c>
      <c r="B17" s="138"/>
      <c r="C17" s="138"/>
      <c r="D17" s="138"/>
      <c r="E17" s="138"/>
      <c r="F17" s="138"/>
      <c r="G17" s="138"/>
      <c r="H17" s="138"/>
      <c r="I17" s="138"/>
      <c r="J17" s="138"/>
      <c r="K17" s="138"/>
      <c r="L17" s="66" t="s">
        <v>108</v>
      </c>
      <c r="M17" s="139">
        <f>IF(OR(L11="",L12="",L13="",L14="",L15=""),"",ROUNDUP(SUM(L11:O15),1))</f>
        <v>9077.300000000001</v>
      </c>
      <c r="N17" s="140"/>
      <c r="O17" s="141"/>
      <c r="P17" s="142" t="s">
        <v>2</v>
      </c>
      <c r="Q17" s="142"/>
      <c r="R17" s="143"/>
      <c r="S17" s="67" t="s">
        <v>109</v>
      </c>
      <c r="T17" s="139">
        <f>IF(OR(S11="",S12="",S13="",S14="",S15=""),"",ROUNDUP(SUM(S11:V15),1))</f>
        <v>15811.7</v>
      </c>
      <c r="U17" s="140"/>
      <c r="V17" s="141"/>
      <c r="W17" s="142" t="s">
        <v>2</v>
      </c>
      <c r="X17" s="142"/>
      <c r="Y17" s="144"/>
      <c r="Z17" s="7"/>
    </row>
    <row r="18" spans="1:26" ht="9.75" customHeight="1">
      <c r="A18" s="51"/>
      <c r="B18" s="52"/>
      <c r="C18" s="52"/>
      <c r="D18" s="52"/>
      <c r="E18" s="52"/>
      <c r="F18" s="52"/>
      <c r="G18" s="52"/>
      <c r="H18" s="52"/>
      <c r="I18" s="52"/>
      <c r="J18" s="52"/>
      <c r="K18" s="52"/>
      <c r="L18" s="55"/>
      <c r="M18" s="55"/>
      <c r="N18" s="55"/>
      <c r="O18" s="41"/>
      <c r="P18" s="41"/>
      <c r="Q18" s="41"/>
      <c r="R18" s="41"/>
      <c r="S18" s="55"/>
      <c r="T18" s="55"/>
      <c r="U18" s="55"/>
      <c r="V18" s="41"/>
      <c r="W18" s="41"/>
      <c r="X18" s="41"/>
      <c r="Y18" s="42"/>
      <c r="Z18" s="7"/>
    </row>
    <row r="19" spans="1:26" ht="27" customHeight="1">
      <c r="A19" s="145" t="s">
        <v>130</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7"/>
      <c r="Z19" s="7"/>
    </row>
    <row r="20" spans="1:26" ht="27" customHeight="1">
      <c r="A20" s="53"/>
      <c r="B20" s="46"/>
      <c r="C20" s="46"/>
      <c r="D20" s="46"/>
      <c r="E20" s="46"/>
      <c r="F20" s="46"/>
      <c r="G20" s="46"/>
      <c r="H20" s="46"/>
      <c r="I20" s="46"/>
      <c r="J20" s="46"/>
      <c r="K20" s="46"/>
      <c r="L20" s="148" t="s">
        <v>101</v>
      </c>
      <c r="M20" s="149"/>
      <c r="N20" s="149"/>
      <c r="O20" s="149"/>
      <c r="P20" s="149"/>
      <c r="Q20" s="149"/>
      <c r="R20" s="150"/>
      <c r="S20" s="46"/>
      <c r="T20" s="46"/>
      <c r="U20" s="46"/>
      <c r="V20" s="46"/>
      <c r="W20" s="46"/>
      <c r="X20" s="46"/>
      <c r="Y20" s="54"/>
      <c r="Z20" s="7"/>
    </row>
    <row r="21" spans="1:27" ht="27" customHeight="1">
      <c r="A21" s="151" t="s">
        <v>100</v>
      </c>
      <c r="B21" s="152"/>
      <c r="C21" s="155" t="s">
        <v>124</v>
      </c>
      <c r="D21" s="156"/>
      <c r="E21" s="156"/>
      <c r="F21" s="156"/>
      <c r="G21" s="156"/>
      <c r="H21" s="156"/>
      <c r="I21" s="156"/>
      <c r="J21" s="156"/>
      <c r="K21" s="157"/>
      <c r="L21" s="70" t="s">
        <v>110</v>
      </c>
      <c r="M21" s="158">
        <v>1357.71</v>
      </c>
      <c r="N21" s="159"/>
      <c r="O21" s="160"/>
      <c r="P21" s="121" t="s">
        <v>2</v>
      </c>
      <c r="Q21" s="121"/>
      <c r="R21" s="122"/>
      <c r="S21" s="161" t="s">
        <v>90</v>
      </c>
      <c r="T21" s="162"/>
      <c r="U21" s="162"/>
      <c r="V21" s="162"/>
      <c r="W21" s="162"/>
      <c r="X21" s="162"/>
      <c r="Y21" s="163"/>
      <c r="AA21" s="7"/>
    </row>
    <row r="22" spans="1:28" ht="27" customHeight="1" thickBot="1">
      <c r="A22" s="153"/>
      <c r="B22" s="154"/>
      <c r="C22" s="166" t="s">
        <v>103</v>
      </c>
      <c r="D22" s="167"/>
      <c r="E22" s="167"/>
      <c r="F22" s="167"/>
      <c r="G22" s="167"/>
      <c r="H22" s="167"/>
      <c r="I22" s="167"/>
      <c r="J22" s="167"/>
      <c r="K22" s="168"/>
      <c r="L22" s="78" t="s">
        <v>111</v>
      </c>
      <c r="M22" s="169">
        <v>1933.61</v>
      </c>
      <c r="N22" s="170"/>
      <c r="O22" s="171"/>
      <c r="P22" s="172" t="s">
        <v>2</v>
      </c>
      <c r="Q22" s="172"/>
      <c r="R22" s="173"/>
      <c r="S22" s="164"/>
      <c r="T22" s="164"/>
      <c r="U22" s="164"/>
      <c r="V22" s="164"/>
      <c r="W22" s="164"/>
      <c r="X22" s="164"/>
      <c r="Y22" s="165"/>
      <c r="Z22" s="23"/>
      <c r="AA22" s="23"/>
      <c r="AB22" s="25"/>
    </row>
    <row r="23" spans="1:28" ht="15.75" customHeight="1">
      <c r="A23" s="27"/>
      <c r="B23" s="27"/>
      <c r="C23" s="27"/>
      <c r="D23" s="27"/>
      <c r="E23" s="27"/>
      <c r="F23" s="27"/>
      <c r="G23" s="27"/>
      <c r="H23" s="27"/>
      <c r="I23" s="27"/>
      <c r="J23" s="27"/>
      <c r="K23" s="27"/>
      <c r="L23" s="27"/>
      <c r="M23" s="27"/>
      <c r="N23" s="27"/>
      <c r="O23" s="27"/>
      <c r="P23" s="27"/>
      <c r="Q23" s="27"/>
      <c r="R23" s="27"/>
      <c r="S23" s="8"/>
      <c r="T23" s="8"/>
      <c r="U23" s="8"/>
      <c r="V23" s="28"/>
      <c r="W23" s="28"/>
      <c r="X23" s="28"/>
      <c r="Y23" s="29"/>
      <c r="Z23" s="23"/>
      <c r="AA23" s="23"/>
      <c r="AB23" s="25"/>
    </row>
    <row r="24" spans="1:25" ht="14.25" customHeight="1">
      <c r="A24" s="25"/>
      <c r="B24" s="49"/>
      <c r="C24" s="47"/>
      <c r="D24" s="47"/>
      <c r="E24" s="47"/>
      <c r="F24" s="47"/>
      <c r="G24" s="47"/>
      <c r="H24" s="47"/>
      <c r="I24" s="47"/>
      <c r="J24" s="47"/>
      <c r="K24" s="47"/>
      <c r="L24" s="1"/>
      <c r="M24" s="1"/>
      <c r="N24" s="1"/>
      <c r="O24" s="48"/>
      <c r="P24" s="48"/>
      <c r="Q24" s="48"/>
      <c r="R24" s="47"/>
      <c r="S24" s="1"/>
      <c r="T24" s="1"/>
      <c r="U24" s="1"/>
      <c r="V24" s="48"/>
      <c r="W24" s="48"/>
      <c r="X24" s="48"/>
      <c r="Y24" s="47"/>
    </row>
    <row r="25" spans="1:25" ht="19.5" customHeight="1" thickBot="1">
      <c r="A25" s="49" t="s">
        <v>107</v>
      </c>
      <c r="B25" s="30"/>
      <c r="C25" s="31"/>
      <c r="D25" s="31"/>
      <c r="E25" s="31"/>
      <c r="F25" s="31"/>
      <c r="G25" s="31"/>
      <c r="H25" s="31"/>
      <c r="I25" s="31"/>
      <c r="J25" s="31"/>
      <c r="K25" s="31"/>
      <c r="L25" s="2"/>
      <c r="M25" s="2"/>
      <c r="N25" s="2"/>
      <c r="O25" s="32"/>
      <c r="P25" s="32"/>
      <c r="Q25" s="32"/>
      <c r="R25" s="31"/>
      <c r="S25" s="2"/>
      <c r="T25" s="2"/>
      <c r="U25" s="2"/>
      <c r="V25" s="32"/>
      <c r="W25" s="32"/>
      <c r="X25" s="32"/>
      <c r="Y25" s="31"/>
    </row>
    <row r="26" spans="1:25" ht="27" customHeight="1">
      <c r="A26" s="174" t="s">
        <v>122</v>
      </c>
      <c r="B26" s="175"/>
      <c r="C26" s="175"/>
      <c r="D26" s="176"/>
      <c r="E26" s="180" t="s">
        <v>104</v>
      </c>
      <c r="F26" s="181"/>
      <c r="G26" s="181"/>
      <c r="H26" s="181"/>
      <c r="I26" s="181"/>
      <c r="J26" s="181"/>
      <c r="K26" s="182"/>
      <c r="L26" s="68" t="s">
        <v>117</v>
      </c>
      <c r="M26" s="183">
        <f>IF(OR($M$17="",T17=""),"",ROUNDUP(SUM(L11:O15)-M22,1))</f>
        <v>7143.700000000001</v>
      </c>
      <c r="N26" s="184"/>
      <c r="O26" s="185"/>
      <c r="P26" s="186" t="s">
        <v>91</v>
      </c>
      <c r="Q26" s="187"/>
      <c r="R26" s="188"/>
      <c r="S26" s="72" t="s">
        <v>112</v>
      </c>
      <c r="T26" s="33"/>
      <c r="U26" s="33"/>
      <c r="V26" s="33"/>
      <c r="W26" s="33"/>
      <c r="X26" s="33"/>
      <c r="Y26" s="34"/>
    </row>
    <row r="27" spans="1:25" ht="27" customHeight="1">
      <c r="A27" s="177"/>
      <c r="B27" s="178"/>
      <c r="C27" s="178"/>
      <c r="D27" s="179"/>
      <c r="E27" s="189" t="s">
        <v>92</v>
      </c>
      <c r="F27" s="190"/>
      <c r="G27" s="190"/>
      <c r="H27" s="190"/>
      <c r="I27" s="190"/>
      <c r="J27" s="190"/>
      <c r="K27" s="191"/>
      <c r="L27" s="69" t="s">
        <v>118</v>
      </c>
      <c r="M27" s="192">
        <f>IF(M26="","",T17-M26)</f>
        <v>8668</v>
      </c>
      <c r="N27" s="193"/>
      <c r="O27" s="194"/>
      <c r="P27" s="130" t="s">
        <v>91</v>
      </c>
      <c r="Q27" s="131"/>
      <c r="R27" s="132"/>
      <c r="S27" s="73" t="s">
        <v>113</v>
      </c>
      <c r="T27" s="64"/>
      <c r="U27" s="64"/>
      <c r="V27" s="64"/>
      <c r="W27" s="64"/>
      <c r="X27" s="64"/>
      <c r="Y27" s="65"/>
    </row>
    <row r="28" spans="1:25" ht="27" customHeight="1">
      <c r="A28" s="177"/>
      <c r="B28" s="178"/>
      <c r="C28" s="178"/>
      <c r="D28" s="179"/>
      <c r="E28" s="195" t="s">
        <v>106</v>
      </c>
      <c r="F28" s="196"/>
      <c r="G28" s="196"/>
      <c r="H28" s="196"/>
      <c r="I28" s="196"/>
      <c r="J28" s="196"/>
      <c r="K28" s="197"/>
      <c r="L28" s="198">
        <f>IF(OR($M$27="",$T$17=""),"",TRUNC($M$27/$T$17*100))</f>
        <v>54</v>
      </c>
      <c r="M28" s="199"/>
      <c r="N28" s="199"/>
      <c r="O28" s="200"/>
      <c r="P28" s="201" t="s">
        <v>93</v>
      </c>
      <c r="Q28" s="202"/>
      <c r="R28" s="203"/>
      <c r="S28" s="74" t="s">
        <v>116</v>
      </c>
      <c r="T28" s="60"/>
      <c r="U28" s="60"/>
      <c r="V28" s="60"/>
      <c r="W28" s="60"/>
      <c r="X28" s="60"/>
      <c r="Y28" s="61"/>
    </row>
    <row r="29" spans="1:25" ht="27" customHeight="1">
      <c r="A29" s="204" t="s">
        <v>128</v>
      </c>
      <c r="B29" s="205"/>
      <c r="C29" s="205"/>
      <c r="D29" s="206"/>
      <c r="E29" s="210" t="s">
        <v>104</v>
      </c>
      <c r="F29" s="211"/>
      <c r="G29" s="211"/>
      <c r="H29" s="211"/>
      <c r="I29" s="211"/>
      <c r="J29" s="211"/>
      <c r="K29" s="212"/>
      <c r="L29" s="70" t="s">
        <v>119</v>
      </c>
      <c r="M29" s="213">
        <f>IF(OR($M$17="",$M$21="",$M$21=0),"",IF(SUM(L11:O15)-M22-$M$21&gt;=0,ROUNDUP(SUM(L11:O15)-M22-M21,1),ROUNDDOWN(SUM(L11:O15)-M22-M21,1)))</f>
        <v>5786</v>
      </c>
      <c r="N29" s="214"/>
      <c r="O29" s="215"/>
      <c r="P29" s="120" t="s">
        <v>91</v>
      </c>
      <c r="Q29" s="121"/>
      <c r="R29" s="122"/>
      <c r="S29" s="75" t="s">
        <v>121</v>
      </c>
      <c r="T29" s="62"/>
      <c r="U29" s="62"/>
      <c r="V29" s="62"/>
      <c r="W29" s="62"/>
      <c r="X29" s="62"/>
      <c r="Y29" s="63"/>
    </row>
    <row r="30" spans="1:25" ht="27" customHeight="1">
      <c r="A30" s="177"/>
      <c r="B30" s="178"/>
      <c r="C30" s="178"/>
      <c r="D30" s="179"/>
      <c r="E30" s="189" t="s">
        <v>92</v>
      </c>
      <c r="F30" s="190"/>
      <c r="G30" s="190"/>
      <c r="H30" s="190"/>
      <c r="I30" s="190"/>
      <c r="J30" s="190"/>
      <c r="K30" s="191"/>
      <c r="L30" s="71" t="s">
        <v>120</v>
      </c>
      <c r="M30" s="192">
        <f>IF(M29="","",T17-M29)</f>
        <v>10025.7</v>
      </c>
      <c r="N30" s="193"/>
      <c r="O30" s="194"/>
      <c r="P30" s="130" t="s">
        <v>91</v>
      </c>
      <c r="Q30" s="131"/>
      <c r="R30" s="132"/>
      <c r="S30" s="76" t="s">
        <v>114</v>
      </c>
      <c r="T30" s="56"/>
      <c r="U30" s="56"/>
      <c r="V30" s="56"/>
      <c r="W30" s="56"/>
      <c r="X30" s="56"/>
      <c r="Y30" s="57"/>
    </row>
    <row r="31" spans="1:25" ht="27" customHeight="1" thickBot="1">
      <c r="A31" s="207"/>
      <c r="B31" s="208"/>
      <c r="C31" s="208"/>
      <c r="D31" s="209"/>
      <c r="E31" s="216" t="s">
        <v>106</v>
      </c>
      <c r="F31" s="217"/>
      <c r="G31" s="217"/>
      <c r="H31" s="217"/>
      <c r="I31" s="217"/>
      <c r="J31" s="217"/>
      <c r="K31" s="218"/>
      <c r="L31" s="219">
        <f>IF(OR(M21="",M30=""),"",TRUNC(M30/T17*100))</f>
        <v>63</v>
      </c>
      <c r="M31" s="220"/>
      <c r="N31" s="220"/>
      <c r="O31" s="221"/>
      <c r="P31" s="222" t="s">
        <v>93</v>
      </c>
      <c r="Q31" s="172"/>
      <c r="R31" s="173"/>
      <c r="S31" s="77" t="s">
        <v>115</v>
      </c>
      <c r="T31" s="58"/>
      <c r="U31" s="58"/>
      <c r="V31" s="58"/>
      <c r="W31" s="58"/>
      <c r="X31" s="58"/>
      <c r="Y31" s="59"/>
    </row>
    <row r="32" spans="1:25" ht="17.25"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row>
    <row r="33" spans="1:25" ht="17.25" customHeight="1" thickBot="1">
      <c r="A33" s="35"/>
      <c r="B33" s="35"/>
      <c r="C33" s="36"/>
      <c r="D33" s="36"/>
      <c r="E33" s="37"/>
      <c r="F33" s="37"/>
      <c r="G33" s="37"/>
      <c r="H33" s="37"/>
      <c r="I33" s="37"/>
      <c r="J33" s="37"/>
      <c r="K33" s="37"/>
      <c r="L33" s="3"/>
      <c r="M33" s="3"/>
      <c r="N33" s="3"/>
      <c r="O33" s="28"/>
      <c r="P33" s="28"/>
      <c r="Q33" s="28"/>
      <c r="R33" s="25"/>
      <c r="S33" s="25"/>
      <c r="T33" s="25"/>
      <c r="U33" s="25"/>
      <c r="V33" s="25"/>
      <c r="W33" s="25"/>
      <c r="X33" s="25"/>
      <c r="Y33" s="25"/>
    </row>
    <row r="34" spans="1:25" ht="17.25" customHeight="1" thickBot="1">
      <c r="A34" s="35"/>
      <c r="B34" s="223" t="s">
        <v>105</v>
      </c>
      <c r="C34" s="224"/>
      <c r="D34" s="224"/>
      <c r="E34" s="225"/>
      <c r="F34" s="226" t="str">
        <f>IF(M17="","",IF(AND($L$28&gt;=50,$L$31&gt;=100,$M$21&gt;0),"適合","不適合"))</f>
        <v>不適合</v>
      </c>
      <c r="G34" s="226"/>
      <c r="H34" s="227"/>
      <c r="I34" s="37"/>
      <c r="J34" s="228" t="s">
        <v>0</v>
      </c>
      <c r="K34" s="229"/>
      <c r="L34" s="229"/>
      <c r="M34" s="229"/>
      <c r="N34" s="230" t="str">
        <f>IF(M17="","",IF(AND($L$28&gt;=50,$L$31&gt;=75,$L$31&lt;100,$M$21&gt;0),"適合","不適合"))</f>
        <v>不適合</v>
      </c>
      <c r="O34" s="230"/>
      <c r="P34" s="231"/>
      <c r="Q34" s="38"/>
      <c r="R34" s="228" t="s">
        <v>1</v>
      </c>
      <c r="S34" s="229"/>
      <c r="T34" s="229"/>
      <c r="U34" s="229"/>
      <c r="V34" s="226" t="str">
        <f>IF(M17="","",IF($L$28&gt;=50,"適合","不適合"))</f>
        <v>適合</v>
      </c>
      <c r="W34" s="226"/>
      <c r="X34" s="227"/>
      <c r="Y34" s="25"/>
    </row>
    <row r="35" spans="1:25" ht="12.75" customHeight="1">
      <c r="A35" s="35"/>
      <c r="B35" s="35"/>
      <c r="C35" s="36"/>
      <c r="D35" s="36"/>
      <c r="E35" s="38"/>
      <c r="F35" s="38"/>
      <c r="G35" s="38"/>
      <c r="H35" s="38"/>
      <c r="I35" s="38"/>
      <c r="J35" s="38"/>
      <c r="K35" s="38"/>
      <c r="L35" s="4"/>
      <c r="M35" s="4"/>
      <c r="N35" s="4"/>
      <c r="O35" s="28"/>
      <c r="P35" s="29"/>
      <c r="Q35" s="29"/>
      <c r="R35" s="29"/>
      <c r="S35" s="29"/>
      <c r="T35" s="29"/>
      <c r="U35" s="29"/>
      <c r="V35" s="29"/>
      <c r="W35" s="4"/>
      <c r="X35" s="4"/>
      <c r="Y35" s="4"/>
    </row>
    <row r="36" spans="1:2" ht="13.5">
      <c r="A36" s="39" t="s">
        <v>125</v>
      </c>
      <c r="B36" s="39"/>
    </row>
    <row r="37" spans="1:2" ht="13.5">
      <c r="A37" s="39" t="s">
        <v>126</v>
      </c>
      <c r="B37" s="39"/>
    </row>
    <row r="38" spans="1:28" s="23" customFormat="1" ht="13.5">
      <c r="A38" s="39" t="s">
        <v>127</v>
      </c>
      <c r="B38" s="40"/>
      <c r="Z38" s="5"/>
      <c r="AA38" s="5"/>
      <c r="AB38" s="5"/>
    </row>
    <row r="39" ht="13.5">
      <c r="A39" s="39" t="s">
        <v>180</v>
      </c>
    </row>
    <row r="40" ht="13.5">
      <c r="Y40" s="84" t="s">
        <v>182</v>
      </c>
    </row>
    <row r="42" spans="1:25" ht="60" customHeight="1">
      <c r="A42" s="232" t="s">
        <v>155</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row>
  </sheetData>
  <sheetProtection password="C706" sheet="1" objects="1" formatCells="0" formatColumns="0" formatRows="0" selectLockedCells="1"/>
  <mergeCells count="77">
    <mergeCell ref="A3:Y3"/>
    <mergeCell ref="A4:Y4"/>
    <mergeCell ref="A6:G6"/>
    <mergeCell ref="H6:Y6"/>
    <mergeCell ref="A9:Y9"/>
    <mergeCell ref="A10:K10"/>
    <mergeCell ref="L10:R10"/>
    <mergeCell ref="S10:Y10"/>
    <mergeCell ref="A11:K11"/>
    <mergeCell ref="L11:O11"/>
    <mergeCell ref="P11:R11"/>
    <mergeCell ref="S11:V11"/>
    <mergeCell ref="W11:Y11"/>
    <mergeCell ref="A12:K12"/>
    <mergeCell ref="L12:O12"/>
    <mergeCell ref="P12:R12"/>
    <mergeCell ref="S12:V12"/>
    <mergeCell ref="W12:Y12"/>
    <mergeCell ref="A13:K13"/>
    <mergeCell ref="L13:O13"/>
    <mergeCell ref="P13:R13"/>
    <mergeCell ref="S13:V13"/>
    <mergeCell ref="W13:Y13"/>
    <mergeCell ref="A14:K14"/>
    <mergeCell ref="L14:O14"/>
    <mergeCell ref="P14:R14"/>
    <mergeCell ref="S14:V14"/>
    <mergeCell ref="W14:Y14"/>
    <mergeCell ref="A15:K15"/>
    <mergeCell ref="L15:O15"/>
    <mergeCell ref="P15:R15"/>
    <mergeCell ref="S15:V15"/>
    <mergeCell ref="W15:Y15"/>
    <mergeCell ref="A16:Y16"/>
    <mergeCell ref="A17:K17"/>
    <mergeCell ref="M17:O17"/>
    <mergeCell ref="P17:R17"/>
    <mergeCell ref="T17:V17"/>
    <mergeCell ref="W17:Y17"/>
    <mergeCell ref="A19:Y19"/>
    <mergeCell ref="L20:R20"/>
    <mergeCell ref="A21:B22"/>
    <mergeCell ref="C21:K21"/>
    <mergeCell ref="M21:O21"/>
    <mergeCell ref="P21:R21"/>
    <mergeCell ref="S21:Y22"/>
    <mergeCell ref="C22:K22"/>
    <mergeCell ref="M22:O22"/>
    <mergeCell ref="P22:R22"/>
    <mergeCell ref="A26:D28"/>
    <mergeCell ref="E26:K26"/>
    <mergeCell ref="M26:O26"/>
    <mergeCell ref="P26:R26"/>
    <mergeCell ref="E27:K27"/>
    <mergeCell ref="M27:O27"/>
    <mergeCell ref="P27:R27"/>
    <mergeCell ref="E28:K28"/>
    <mergeCell ref="L28:O28"/>
    <mergeCell ref="P28:R28"/>
    <mergeCell ref="M29:O29"/>
    <mergeCell ref="P29:R29"/>
    <mergeCell ref="E30:K30"/>
    <mergeCell ref="M30:O30"/>
    <mergeCell ref="P30:R30"/>
    <mergeCell ref="E31:K31"/>
    <mergeCell ref="L31:O31"/>
    <mergeCell ref="P31:R31"/>
    <mergeCell ref="A42:Y42"/>
    <mergeCell ref="AB4:AI4"/>
    <mergeCell ref="B34:E34"/>
    <mergeCell ref="F34:H34"/>
    <mergeCell ref="J34:M34"/>
    <mergeCell ref="N34:P34"/>
    <mergeCell ref="R34:U34"/>
    <mergeCell ref="V34:X34"/>
    <mergeCell ref="A29:D31"/>
    <mergeCell ref="E29:K29"/>
  </mergeCells>
  <hyperlinks>
    <hyperlink ref="AB4:AG4" r:id="rId1" display="ERIホームページ　BELS技術情報　「ＢＥＬＳ評価におけるZEB表示の手引き」"/>
  </hyperlinks>
  <printOptions/>
  <pageMargins left="0.7480314960629921" right="0.7480314960629921" top="0.7874015748031497" bottom="0.7874015748031497" header="0.5118110236220472" footer="0.31496062992125984"/>
  <pageSetup horizontalDpi="600" verticalDpi="600" orientation="portrait" paperSize="9" scale="95" r:id="rId5"/>
  <drawing r:id="rId4"/>
  <legacyDrawing r:id="rId3"/>
</worksheet>
</file>

<file path=xl/worksheets/sheet3.xml><?xml version="1.0" encoding="utf-8"?>
<worksheet xmlns="http://schemas.openxmlformats.org/spreadsheetml/2006/main" xmlns:r="http://schemas.openxmlformats.org/officeDocument/2006/relationships">
  <sheetPr>
    <tabColor rgb="FFFFFF00"/>
  </sheetPr>
  <dimension ref="B1:CT106"/>
  <sheetViews>
    <sheetView showGridLines="0" view="pageBreakPreview" zoomScale="85" zoomScaleNormal="85" zoomScaleSheetLayoutView="85" workbookViewId="0" topLeftCell="A1">
      <selection activeCell="BL17" sqref="BL17:BN21"/>
    </sheetView>
  </sheetViews>
  <sheetFormatPr defaultColWidth="9.140625" defaultRowHeight="15"/>
  <cols>
    <col min="1" max="88" width="2.28125" style="0" customWidth="1"/>
    <col min="89" max="90" width="9.00390625" style="0" hidden="1" customWidth="1"/>
  </cols>
  <sheetData>
    <row r="1" spans="4:85" ht="13.5" customHeight="1">
      <c r="D1" s="91"/>
      <c r="E1" s="91"/>
      <c r="F1" s="91"/>
      <c r="G1" s="91"/>
      <c r="H1" s="91"/>
      <c r="I1" s="91"/>
      <c r="J1" s="91"/>
      <c r="K1" s="91"/>
      <c r="L1" s="91"/>
      <c r="M1" s="91"/>
      <c r="N1" s="91"/>
      <c r="O1" s="91"/>
      <c r="P1" s="91"/>
      <c r="Q1" s="91"/>
      <c r="R1" s="91"/>
      <c r="S1" s="91"/>
      <c r="T1" s="91"/>
      <c r="U1" s="91"/>
      <c r="V1" s="91"/>
      <c r="W1" s="91"/>
      <c r="X1" s="91"/>
      <c r="Y1" s="91"/>
      <c r="Z1" s="91"/>
      <c r="AA1" s="91"/>
      <c r="AB1" s="91"/>
      <c r="AC1" s="509" t="s">
        <v>87</v>
      </c>
      <c r="AD1" s="509"/>
      <c r="AE1" s="509"/>
      <c r="AF1" s="509"/>
      <c r="AG1" s="509"/>
      <c r="AH1" s="509"/>
      <c r="AI1" s="509"/>
      <c r="AJ1" s="509"/>
      <c r="AK1" s="509"/>
      <c r="AL1" s="509"/>
      <c r="AM1" s="509"/>
      <c r="AN1" s="509"/>
      <c r="AO1" s="509"/>
      <c r="AP1" s="509"/>
      <c r="AQ1" s="509"/>
      <c r="AR1" s="509"/>
      <c r="AS1" s="509"/>
      <c r="AT1" s="509"/>
      <c r="AU1" s="509"/>
      <c r="AV1" s="509"/>
      <c r="AW1" s="509"/>
      <c r="AX1" s="509"/>
      <c r="AY1" s="509"/>
      <c r="AZ1" s="509"/>
      <c r="BA1" s="509"/>
      <c r="BB1" s="509"/>
      <c r="BC1" s="509"/>
      <c r="BD1" s="509"/>
      <c r="BE1" s="509"/>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row>
    <row r="2" spans="3:85" ht="13.5" customHeight="1">
      <c r="C2" s="91"/>
      <c r="D2" s="91"/>
      <c r="E2" s="91"/>
      <c r="F2" s="91"/>
      <c r="G2" s="91"/>
      <c r="H2" s="91"/>
      <c r="I2" s="91"/>
      <c r="J2" s="91"/>
      <c r="K2" s="91"/>
      <c r="L2" s="91"/>
      <c r="M2" s="91"/>
      <c r="N2" s="91"/>
      <c r="O2" s="91"/>
      <c r="P2" s="91"/>
      <c r="Q2" s="91"/>
      <c r="R2" s="91"/>
      <c r="S2" s="91"/>
      <c r="T2" s="91"/>
      <c r="U2" s="91"/>
      <c r="V2" s="91"/>
      <c r="W2" s="91"/>
      <c r="X2" s="91"/>
      <c r="Y2" s="91"/>
      <c r="Z2" s="91"/>
      <c r="AA2" s="91"/>
      <c r="AB2" s="91"/>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91"/>
      <c r="BG2" s="91"/>
      <c r="BH2" s="91"/>
      <c r="BI2" s="91"/>
      <c r="BJ2" s="91"/>
      <c r="BK2" s="91"/>
      <c r="BL2" s="91"/>
      <c r="BM2" s="91"/>
      <c r="BN2" s="91"/>
      <c r="BO2" s="91"/>
      <c r="BP2" s="91"/>
      <c r="BQ2" s="91"/>
      <c r="BR2" s="17" t="s">
        <v>159</v>
      </c>
      <c r="BT2" s="91"/>
      <c r="BU2" s="91"/>
      <c r="BV2" s="91"/>
      <c r="BW2" s="91"/>
      <c r="BX2" s="91"/>
      <c r="BY2" s="91"/>
      <c r="BZ2" s="91"/>
      <c r="CA2" s="91"/>
      <c r="CB2" s="91"/>
      <c r="CC2" s="91"/>
      <c r="CD2" s="91"/>
      <c r="CE2" s="91"/>
      <c r="CF2" s="91"/>
      <c r="CG2" s="91"/>
    </row>
    <row r="3" spans="3:98" ht="17.25">
      <c r="C3" s="237" t="s">
        <v>4</v>
      </c>
      <c r="D3" s="238"/>
      <c r="E3" s="238"/>
      <c r="F3" s="238"/>
      <c r="G3" s="238"/>
      <c r="H3" s="239"/>
      <c r="I3" s="510"/>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2"/>
      <c r="AO3" s="13"/>
      <c r="AP3" s="13"/>
      <c r="AQ3" s="13"/>
      <c r="AR3" s="13"/>
      <c r="AS3" s="13"/>
      <c r="AT3" s="13"/>
      <c r="AU3" s="13"/>
      <c r="AV3" s="13"/>
      <c r="AW3" s="13"/>
      <c r="AX3" s="13"/>
      <c r="AY3" s="13"/>
      <c r="AZ3" s="13"/>
      <c r="BA3" s="13"/>
      <c r="BB3" s="13"/>
      <c r="BC3" s="13"/>
      <c r="BD3" s="13"/>
      <c r="BE3" s="13"/>
      <c r="BF3" s="87"/>
      <c r="BG3" s="13"/>
      <c r="BH3" s="13"/>
      <c r="BI3" s="13"/>
      <c r="BJ3" s="13"/>
      <c r="BK3" s="13"/>
      <c r="BL3" s="13"/>
      <c r="BM3" s="13"/>
      <c r="BN3" s="13"/>
      <c r="BO3" s="13"/>
      <c r="BP3" s="13"/>
      <c r="BQ3" s="13"/>
      <c r="BR3" s="13"/>
      <c r="BT3" s="13"/>
      <c r="BU3" s="13"/>
      <c r="BX3" s="13"/>
      <c r="BY3" s="13"/>
      <c r="BZ3" s="13"/>
      <c r="CA3" s="13"/>
      <c r="CB3" s="13"/>
      <c r="CC3" s="13"/>
      <c r="CD3" s="13"/>
      <c r="CE3" s="13"/>
      <c r="CF3" s="13"/>
      <c r="CG3" s="13"/>
      <c r="CM3" s="90" t="s">
        <v>158</v>
      </c>
      <c r="CN3" s="13"/>
      <c r="CO3" s="13"/>
      <c r="CP3" s="13"/>
      <c r="CQ3" s="13"/>
      <c r="CR3" s="13"/>
      <c r="CS3" s="13"/>
      <c r="CT3" s="13"/>
    </row>
    <row r="4" spans="3:98" ht="17.25">
      <c r="C4" s="240"/>
      <c r="D4" s="241"/>
      <c r="E4" s="241"/>
      <c r="F4" s="241"/>
      <c r="G4" s="241"/>
      <c r="H4" s="242"/>
      <c r="I4" s="513"/>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5"/>
      <c r="AO4" s="13"/>
      <c r="AP4" s="13"/>
      <c r="AQ4" s="13"/>
      <c r="AR4" s="13"/>
      <c r="AS4" s="13"/>
      <c r="AT4" s="13"/>
      <c r="AU4" s="13"/>
      <c r="AV4" s="13"/>
      <c r="AW4" s="13"/>
      <c r="AX4" s="13"/>
      <c r="AY4" s="13"/>
      <c r="AZ4" s="13"/>
      <c r="BA4" s="13"/>
      <c r="BB4" s="13"/>
      <c r="BC4" s="13"/>
      <c r="BD4" s="13"/>
      <c r="BE4" s="13"/>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M4" s="516" t="s">
        <v>157</v>
      </c>
      <c r="CN4" s="516"/>
      <c r="CO4" s="516"/>
      <c r="CP4" s="516"/>
      <c r="CQ4" s="516"/>
      <c r="CR4" s="516"/>
      <c r="CS4" s="516"/>
      <c r="CT4" s="516"/>
    </row>
    <row r="5" spans="3:85" ht="14.25" customHeight="1">
      <c r="C5" s="517" t="s">
        <v>132</v>
      </c>
      <c r="D5" s="518"/>
      <c r="E5" s="518"/>
      <c r="F5" s="518"/>
      <c r="G5" s="518"/>
      <c r="H5" s="519"/>
      <c r="I5" s="487"/>
      <c r="J5" s="488"/>
      <c r="K5" s="488"/>
      <c r="L5" s="488"/>
      <c r="M5" s="488"/>
      <c r="N5" s="488"/>
      <c r="O5" s="488"/>
      <c r="P5" s="488"/>
      <c r="Q5" s="488"/>
      <c r="R5" s="488"/>
      <c r="S5" s="489"/>
      <c r="T5" s="523">
        <f>IF(I5="","",IF(I5="建物用途","⇒2へ","⇒1へ"))</f>
      </c>
      <c r="U5" s="524"/>
      <c r="V5" s="524"/>
      <c r="W5" s="524"/>
      <c r="X5" s="525"/>
      <c r="AN5" s="13"/>
      <c r="AO5" s="13"/>
      <c r="AP5" s="13"/>
      <c r="AQ5" s="13"/>
      <c r="AR5" s="13"/>
      <c r="AS5" s="13"/>
      <c r="AT5" s="13"/>
      <c r="AU5" s="13"/>
      <c r="AV5" s="13"/>
      <c r="AW5" s="13"/>
      <c r="AX5" s="13"/>
      <c r="AY5" s="13"/>
      <c r="AZ5" s="13"/>
      <c r="BA5" s="13"/>
      <c r="BB5" s="13"/>
      <c r="BC5" s="13"/>
      <c r="BD5" s="13"/>
      <c r="BE5" s="13"/>
      <c r="BF5" s="13"/>
      <c r="BG5" s="13"/>
      <c r="BH5" s="13"/>
      <c r="BI5" s="13"/>
      <c r="BK5" s="13"/>
      <c r="BL5" s="13"/>
      <c r="BM5" s="13"/>
      <c r="BN5" s="13"/>
      <c r="BO5" s="13"/>
      <c r="BP5" s="13"/>
      <c r="BQ5" s="13"/>
      <c r="BR5" s="13"/>
      <c r="BS5" s="13"/>
      <c r="BT5" s="13"/>
      <c r="BU5" s="13"/>
      <c r="BV5" s="13"/>
      <c r="BW5" s="13"/>
      <c r="BX5" s="13"/>
      <c r="BY5" s="13"/>
      <c r="BZ5" s="13"/>
      <c r="CA5" s="13"/>
      <c r="CB5" s="13"/>
      <c r="CC5" s="13"/>
      <c r="CD5" s="13"/>
      <c r="CE5" s="13"/>
      <c r="CF5" s="13"/>
      <c r="CG5" s="13"/>
    </row>
    <row r="6" spans="3:25" ht="13.5" customHeight="1">
      <c r="C6" s="520"/>
      <c r="D6" s="521"/>
      <c r="E6" s="521"/>
      <c r="F6" s="521"/>
      <c r="G6" s="521"/>
      <c r="H6" s="522"/>
      <c r="I6" s="490"/>
      <c r="J6" s="491"/>
      <c r="K6" s="491"/>
      <c r="L6" s="491"/>
      <c r="M6" s="491"/>
      <c r="N6" s="491"/>
      <c r="O6" s="491"/>
      <c r="P6" s="491"/>
      <c r="Q6" s="491"/>
      <c r="R6" s="491"/>
      <c r="S6" s="492"/>
      <c r="T6" s="526"/>
      <c r="U6" s="527"/>
      <c r="V6" s="527"/>
      <c r="W6" s="527"/>
      <c r="X6" s="528"/>
      <c r="Y6" s="17" t="s">
        <v>133</v>
      </c>
    </row>
    <row r="7" ht="13.5" customHeight="1"/>
    <row r="8" spans="3:40" ht="13.5" customHeight="1">
      <c r="C8" s="12" t="s">
        <v>137</v>
      </c>
      <c r="AN8" s="12" t="s">
        <v>136</v>
      </c>
    </row>
    <row r="9" spans="4:85" ht="13.5" customHeight="1">
      <c r="D9" s="12" t="s">
        <v>138</v>
      </c>
      <c r="AN9" s="481" t="s">
        <v>42</v>
      </c>
      <c r="AO9" s="482"/>
      <c r="AP9" s="482"/>
      <c r="AQ9" s="482"/>
      <c r="AR9" s="482"/>
      <c r="AS9" s="483"/>
      <c r="AT9" s="469"/>
      <c r="AU9" s="470"/>
      <c r="AV9" s="470"/>
      <c r="AW9" s="470"/>
      <c r="AX9" s="470"/>
      <c r="AY9" s="470"/>
      <c r="AZ9" s="471"/>
      <c r="BB9" s="481" t="s">
        <v>139</v>
      </c>
      <c r="BC9" s="482"/>
      <c r="BD9" s="482"/>
      <c r="BE9" s="482"/>
      <c r="BF9" s="482"/>
      <c r="BG9" s="483"/>
      <c r="BH9" s="469" t="s">
        <v>186</v>
      </c>
      <c r="BI9" s="470"/>
      <c r="BJ9" s="470"/>
      <c r="BK9" s="470"/>
      <c r="BL9" s="470"/>
      <c r="BM9" s="471"/>
      <c r="BO9" s="505" t="s">
        <v>53</v>
      </c>
      <c r="BP9" s="465"/>
      <c r="BQ9" s="465"/>
      <c r="BR9" s="465"/>
      <c r="BS9" s="465"/>
      <c r="BT9" s="507">
        <f>IF(OR(AT9="",BH9=""),"",AT9)</f>
      </c>
      <c r="BU9" s="507"/>
      <c r="BV9" s="507"/>
      <c r="BW9" s="507"/>
      <c r="BX9" s="507"/>
      <c r="BY9" s="507"/>
      <c r="BZ9" s="465" t="s">
        <v>54</v>
      </c>
      <c r="CA9" s="465"/>
      <c r="CB9" s="465"/>
      <c r="CC9" s="465"/>
      <c r="CD9" s="465"/>
      <c r="CE9" s="465"/>
      <c r="CF9" s="465"/>
      <c r="CG9" s="466"/>
    </row>
    <row r="10" spans="3:85" ht="13.5" customHeight="1">
      <c r="C10" s="237" t="s">
        <v>134</v>
      </c>
      <c r="D10" s="238"/>
      <c r="E10" s="238"/>
      <c r="F10" s="238"/>
      <c r="G10" s="238"/>
      <c r="H10" s="239"/>
      <c r="I10" s="469"/>
      <c r="J10" s="470"/>
      <c r="K10" s="470"/>
      <c r="L10" s="470"/>
      <c r="M10" s="470"/>
      <c r="N10" s="470"/>
      <c r="O10" s="470"/>
      <c r="P10" s="470"/>
      <c r="Q10" s="470"/>
      <c r="R10" s="470"/>
      <c r="S10" s="471"/>
      <c r="T10" s="475">
        <f>IF(I10="","",IF(I10="ZEB Oriented","評価手法選択",IF(I10="ZEB Oriented以外","タブ「ZEB計算書」を使用して下さい")))</f>
      </c>
      <c r="U10" s="476"/>
      <c r="V10" s="476"/>
      <c r="W10" s="476"/>
      <c r="X10" s="476"/>
      <c r="Y10" s="476"/>
      <c r="Z10" s="476"/>
      <c r="AA10" s="476"/>
      <c r="AB10" s="477"/>
      <c r="AN10" s="484"/>
      <c r="AO10" s="485"/>
      <c r="AP10" s="485"/>
      <c r="AQ10" s="485"/>
      <c r="AR10" s="485"/>
      <c r="AS10" s="486"/>
      <c r="AT10" s="472"/>
      <c r="AU10" s="473"/>
      <c r="AV10" s="473"/>
      <c r="AW10" s="473"/>
      <c r="AX10" s="473"/>
      <c r="AY10" s="473"/>
      <c r="AZ10" s="474"/>
      <c r="BB10" s="484"/>
      <c r="BC10" s="485"/>
      <c r="BD10" s="485"/>
      <c r="BE10" s="485"/>
      <c r="BF10" s="485"/>
      <c r="BG10" s="486"/>
      <c r="BH10" s="472"/>
      <c r="BI10" s="473"/>
      <c r="BJ10" s="473"/>
      <c r="BK10" s="473"/>
      <c r="BL10" s="473"/>
      <c r="BM10" s="474"/>
      <c r="BO10" s="506"/>
      <c r="BP10" s="467"/>
      <c r="BQ10" s="467"/>
      <c r="BR10" s="467"/>
      <c r="BS10" s="467"/>
      <c r="BT10" s="508"/>
      <c r="BU10" s="508"/>
      <c r="BV10" s="508"/>
      <c r="BW10" s="508"/>
      <c r="BX10" s="508"/>
      <c r="BY10" s="508"/>
      <c r="BZ10" s="467"/>
      <c r="CA10" s="467"/>
      <c r="CB10" s="467"/>
      <c r="CC10" s="467"/>
      <c r="CD10" s="467"/>
      <c r="CE10" s="467"/>
      <c r="CF10" s="467"/>
      <c r="CG10" s="468"/>
    </row>
    <row r="11" spans="3:65" ht="13.5" customHeight="1">
      <c r="C11" s="240"/>
      <c r="D11" s="241"/>
      <c r="E11" s="241"/>
      <c r="F11" s="241"/>
      <c r="G11" s="241"/>
      <c r="H11" s="242"/>
      <c r="I11" s="472"/>
      <c r="J11" s="473"/>
      <c r="K11" s="473"/>
      <c r="L11" s="473"/>
      <c r="M11" s="473"/>
      <c r="N11" s="473"/>
      <c r="O11" s="473"/>
      <c r="P11" s="473"/>
      <c r="Q11" s="473"/>
      <c r="R11" s="473"/>
      <c r="S11" s="474"/>
      <c r="T11" s="478"/>
      <c r="U11" s="479"/>
      <c r="V11" s="479"/>
      <c r="W11" s="479"/>
      <c r="X11" s="479"/>
      <c r="Y11" s="479"/>
      <c r="Z11" s="479"/>
      <c r="AA11" s="479"/>
      <c r="AB11" s="480"/>
      <c r="AN11" s="14"/>
      <c r="AO11" s="79"/>
      <c r="AP11" s="14"/>
      <c r="AQ11" s="14"/>
      <c r="AR11" s="14"/>
      <c r="AS11" s="14"/>
      <c r="AT11" s="9"/>
      <c r="AU11" s="9"/>
      <c r="AV11" s="9"/>
      <c r="AW11" s="9"/>
      <c r="AX11" s="9"/>
      <c r="AY11" s="9"/>
      <c r="AZ11" s="9"/>
      <c r="BA11" s="11"/>
      <c r="BB11" s="15"/>
      <c r="BC11" s="15"/>
      <c r="BD11" s="15"/>
      <c r="BE11" s="15"/>
      <c r="BF11" s="15"/>
      <c r="BG11" s="15"/>
      <c r="BH11" s="9"/>
      <c r="BI11" s="9"/>
      <c r="BJ11" s="9"/>
      <c r="BK11" s="9"/>
      <c r="BL11" s="9"/>
      <c r="BM11" s="9"/>
    </row>
    <row r="12" spans="3:43" ht="15.75" thickBot="1">
      <c r="C12" s="481" t="s">
        <v>7</v>
      </c>
      <c r="D12" s="482"/>
      <c r="E12" s="482"/>
      <c r="F12" s="482"/>
      <c r="G12" s="482"/>
      <c r="H12" s="483"/>
      <c r="I12" s="487"/>
      <c r="J12" s="488"/>
      <c r="K12" s="488"/>
      <c r="L12" s="488"/>
      <c r="M12" s="488"/>
      <c r="N12" s="488"/>
      <c r="O12" s="488"/>
      <c r="P12" s="488"/>
      <c r="Q12" s="488"/>
      <c r="R12" s="488"/>
      <c r="S12" s="489"/>
      <c r="T12" s="493">
        <f>IF(I12="","",IF(I12="標準入力法","⇒表①へ","⇒表②へ"))</f>
      </c>
      <c r="U12" s="494"/>
      <c r="V12" s="494"/>
      <c r="W12" s="494"/>
      <c r="X12" s="494"/>
      <c r="Y12" s="494"/>
      <c r="Z12" s="494"/>
      <c r="AA12" s="494"/>
      <c r="AB12" s="495"/>
      <c r="AN12" s="12" t="s">
        <v>52</v>
      </c>
      <c r="AQ12" s="11"/>
    </row>
    <row r="13" spans="3:86" ht="15">
      <c r="C13" s="484"/>
      <c r="D13" s="485"/>
      <c r="E13" s="485"/>
      <c r="F13" s="485"/>
      <c r="G13" s="485"/>
      <c r="H13" s="486"/>
      <c r="I13" s="490"/>
      <c r="J13" s="491"/>
      <c r="K13" s="491"/>
      <c r="L13" s="491"/>
      <c r="M13" s="491"/>
      <c r="N13" s="491"/>
      <c r="O13" s="491"/>
      <c r="P13" s="491"/>
      <c r="Q13" s="491"/>
      <c r="R13" s="491"/>
      <c r="S13" s="492"/>
      <c r="T13" s="496"/>
      <c r="U13" s="497"/>
      <c r="V13" s="497"/>
      <c r="W13" s="497"/>
      <c r="X13" s="497"/>
      <c r="Y13" s="497"/>
      <c r="Z13" s="497"/>
      <c r="AA13" s="497"/>
      <c r="AB13" s="498"/>
      <c r="AN13" s="499" t="s">
        <v>9</v>
      </c>
      <c r="AO13" s="500"/>
      <c r="AP13" s="435" t="s">
        <v>10</v>
      </c>
      <c r="AQ13" s="436"/>
      <c r="AR13" s="436"/>
      <c r="AS13" s="436"/>
      <c r="AT13" s="437"/>
      <c r="AU13" s="435" t="s">
        <v>11</v>
      </c>
      <c r="AV13" s="436"/>
      <c r="AW13" s="436"/>
      <c r="AX13" s="436"/>
      <c r="AY13" s="437"/>
      <c r="AZ13" s="435" t="s">
        <v>47</v>
      </c>
      <c r="BA13" s="436"/>
      <c r="BB13" s="436"/>
      <c r="BC13" s="436"/>
      <c r="BD13" s="437"/>
      <c r="BE13" s="444" t="s">
        <v>48</v>
      </c>
      <c r="BF13" s="445"/>
      <c r="BG13" s="445"/>
      <c r="BH13" s="446"/>
      <c r="BI13" s="337" t="s">
        <v>56</v>
      </c>
      <c r="BJ13" s="337"/>
      <c r="BK13" s="337"/>
      <c r="BL13" s="337"/>
      <c r="BM13" s="337"/>
      <c r="BN13" s="337"/>
      <c r="BO13" s="337" t="s">
        <v>55</v>
      </c>
      <c r="BP13" s="338"/>
      <c r="BQ13" s="338"/>
      <c r="BR13" s="338"/>
      <c r="BS13" s="338"/>
      <c r="BT13" s="338"/>
      <c r="BU13" s="333" t="s">
        <v>187</v>
      </c>
      <c r="BV13" s="333"/>
      <c r="BW13" s="333"/>
      <c r="BX13" s="333"/>
      <c r="BY13" s="333"/>
      <c r="BZ13" s="333"/>
      <c r="CA13" s="459" t="s">
        <v>41</v>
      </c>
      <c r="CB13" s="460"/>
      <c r="CC13" s="460"/>
      <c r="CD13" s="460"/>
      <c r="CE13" s="460"/>
      <c r="CF13" s="461"/>
      <c r="CG13" s="426" t="s">
        <v>22</v>
      </c>
      <c r="CH13" s="427"/>
    </row>
    <row r="14" spans="3:86" ht="15">
      <c r="C14" s="22"/>
      <c r="I14" s="19"/>
      <c r="AN14" s="501"/>
      <c r="AO14" s="502"/>
      <c r="AP14" s="438"/>
      <c r="AQ14" s="439"/>
      <c r="AR14" s="439"/>
      <c r="AS14" s="439"/>
      <c r="AT14" s="440"/>
      <c r="AU14" s="438"/>
      <c r="AV14" s="439"/>
      <c r="AW14" s="439"/>
      <c r="AX14" s="439"/>
      <c r="AY14" s="440"/>
      <c r="AZ14" s="438"/>
      <c r="BA14" s="439"/>
      <c r="BB14" s="439"/>
      <c r="BC14" s="439"/>
      <c r="BD14" s="440"/>
      <c r="BE14" s="447"/>
      <c r="BF14" s="448"/>
      <c r="BG14" s="448"/>
      <c r="BH14" s="449"/>
      <c r="BI14" s="453"/>
      <c r="BJ14" s="453"/>
      <c r="BK14" s="453"/>
      <c r="BL14" s="453"/>
      <c r="BM14" s="453"/>
      <c r="BN14" s="453"/>
      <c r="BO14" s="339"/>
      <c r="BP14" s="339"/>
      <c r="BQ14" s="339"/>
      <c r="BR14" s="339"/>
      <c r="BS14" s="339"/>
      <c r="BT14" s="339"/>
      <c r="BU14" s="457"/>
      <c r="BV14" s="457"/>
      <c r="BW14" s="457"/>
      <c r="BX14" s="457"/>
      <c r="BY14" s="457"/>
      <c r="BZ14" s="457"/>
      <c r="CA14" s="462"/>
      <c r="CB14" s="463"/>
      <c r="CC14" s="463"/>
      <c r="CD14" s="463"/>
      <c r="CE14" s="463"/>
      <c r="CF14" s="464"/>
      <c r="CG14" s="428"/>
      <c r="CH14" s="429"/>
    </row>
    <row r="15" spans="3:86" ht="15.75" thickBot="1">
      <c r="C15" s="12" t="s">
        <v>145</v>
      </c>
      <c r="AN15" s="501"/>
      <c r="AO15" s="502"/>
      <c r="AP15" s="438"/>
      <c r="AQ15" s="439"/>
      <c r="AR15" s="439"/>
      <c r="AS15" s="439"/>
      <c r="AT15" s="440"/>
      <c r="AU15" s="438"/>
      <c r="AV15" s="439"/>
      <c r="AW15" s="439"/>
      <c r="AX15" s="439"/>
      <c r="AY15" s="440"/>
      <c r="AZ15" s="438"/>
      <c r="BA15" s="439"/>
      <c r="BB15" s="439"/>
      <c r="BC15" s="439"/>
      <c r="BD15" s="440"/>
      <c r="BE15" s="447"/>
      <c r="BF15" s="448"/>
      <c r="BG15" s="448"/>
      <c r="BH15" s="449"/>
      <c r="BI15" s="454"/>
      <c r="BJ15" s="454"/>
      <c r="BK15" s="454"/>
      <c r="BL15" s="454"/>
      <c r="BM15" s="454"/>
      <c r="BN15" s="454"/>
      <c r="BO15" s="340"/>
      <c r="BP15" s="340"/>
      <c r="BQ15" s="340"/>
      <c r="BR15" s="340"/>
      <c r="BS15" s="340"/>
      <c r="BT15" s="340"/>
      <c r="BU15" s="458"/>
      <c r="BV15" s="458"/>
      <c r="BW15" s="458"/>
      <c r="BX15" s="458"/>
      <c r="BY15" s="458"/>
      <c r="BZ15" s="458"/>
      <c r="CA15" s="462"/>
      <c r="CB15" s="463"/>
      <c r="CC15" s="463"/>
      <c r="CD15" s="463"/>
      <c r="CE15" s="463"/>
      <c r="CF15" s="464"/>
      <c r="CG15" s="428"/>
      <c r="CH15" s="429"/>
    </row>
    <row r="16" spans="3:86" ht="15.75" thickBot="1">
      <c r="C16" s="356" t="s">
        <v>9</v>
      </c>
      <c r="D16" s="314"/>
      <c r="E16" s="331" t="s">
        <v>10</v>
      </c>
      <c r="F16" s="331"/>
      <c r="G16" s="331"/>
      <c r="H16" s="331"/>
      <c r="I16" s="331"/>
      <c r="J16" s="331"/>
      <c r="K16" s="345" t="s">
        <v>49</v>
      </c>
      <c r="L16" s="331"/>
      <c r="M16" s="331"/>
      <c r="N16" s="331"/>
      <c r="O16" s="331"/>
      <c r="P16" s="331"/>
      <c r="Q16" s="345" t="s">
        <v>50</v>
      </c>
      <c r="R16" s="331"/>
      <c r="S16" s="331"/>
      <c r="T16" s="331"/>
      <c r="U16" s="331"/>
      <c r="V16" s="331"/>
      <c r="W16" s="345" t="s">
        <v>39</v>
      </c>
      <c r="X16" s="331"/>
      <c r="Y16" s="331"/>
      <c r="Z16" s="331"/>
      <c r="AA16" s="331"/>
      <c r="AB16" s="331"/>
      <c r="AC16" s="345" t="s">
        <v>40</v>
      </c>
      <c r="AD16" s="331"/>
      <c r="AE16" s="331"/>
      <c r="AF16" s="331"/>
      <c r="AG16" s="331"/>
      <c r="AH16" s="331"/>
      <c r="AI16" s="331" t="s">
        <v>22</v>
      </c>
      <c r="AJ16" s="331"/>
      <c r="AK16" s="361"/>
      <c r="AN16" s="503"/>
      <c r="AO16" s="504"/>
      <c r="AP16" s="441"/>
      <c r="AQ16" s="442"/>
      <c r="AR16" s="442"/>
      <c r="AS16" s="442"/>
      <c r="AT16" s="443"/>
      <c r="AU16" s="441"/>
      <c r="AV16" s="442"/>
      <c r="AW16" s="442"/>
      <c r="AX16" s="442"/>
      <c r="AY16" s="443"/>
      <c r="AZ16" s="441"/>
      <c r="BA16" s="442"/>
      <c r="BB16" s="442"/>
      <c r="BC16" s="442"/>
      <c r="BD16" s="443"/>
      <c r="BE16" s="450"/>
      <c r="BF16" s="451"/>
      <c r="BG16" s="451"/>
      <c r="BH16" s="452"/>
      <c r="BI16" s="421" t="s">
        <v>74</v>
      </c>
      <c r="BJ16" s="422"/>
      <c r="BK16" s="422"/>
      <c r="BL16" s="422" t="s">
        <v>73</v>
      </c>
      <c r="BM16" s="422"/>
      <c r="BN16" s="423"/>
      <c r="BO16" s="421" t="s">
        <v>74</v>
      </c>
      <c r="BP16" s="422"/>
      <c r="BQ16" s="422"/>
      <c r="BR16" s="422" t="s">
        <v>73</v>
      </c>
      <c r="BS16" s="422"/>
      <c r="BT16" s="423"/>
      <c r="BU16" s="421" t="s">
        <v>74</v>
      </c>
      <c r="BV16" s="422"/>
      <c r="BW16" s="422"/>
      <c r="BX16" s="422" t="s">
        <v>73</v>
      </c>
      <c r="BY16" s="422"/>
      <c r="BZ16" s="423"/>
      <c r="CA16" s="421" t="s">
        <v>74</v>
      </c>
      <c r="CB16" s="422"/>
      <c r="CC16" s="422"/>
      <c r="CD16" s="422" t="s">
        <v>73</v>
      </c>
      <c r="CE16" s="422"/>
      <c r="CF16" s="423"/>
      <c r="CG16" s="430"/>
      <c r="CH16" s="431"/>
    </row>
    <row r="17" spans="3:86" ht="15.75" thickTop="1">
      <c r="C17" s="357"/>
      <c r="D17" s="316"/>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362"/>
      <c r="AN17" s="300" t="s">
        <v>3</v>
      </c>
      <c r="AO17" s="301"/>
      <c r="AP17" s="304" t="s">
        <v>12</v>
      </c>
      <c r="AQ17" s="304"/>
      <c r="AR17" s="304"/>
      <c r="AS17" s="304"/>
      <c r="AT17" s="304"/>
      <c r="AU17" s="304" t="s">
        <v>24</v>
      </c>
      <c r="AV17" s="304"/>
      <c r="AW17" s="304"/>
      <c r="AX17" s="304"/>
      <c r="AY17" s="304"/>
      <c r="AZ17" s="416"/>
      <c r="BA17" s="416"/>
      <c r="BB17" s="416"/>
      <c r="BC17" s="416"/>
      <c r="BD17" s="416"/>
      <c r="BE17" s="455"/>
      <c r="BF17" s="456"/>
      <c r="BG17" s="456"/>
      <c r="BH17" s="456"/>
      <c r="BI17" s="432"/>
      <c r="BJ17" s="433"/>
      <c r="BK17" s="433"/>
      <c r="BL17" s="433"/>
      <c r="BM17" s="433"/>
      <c r="BN17" s="434"/>
      <c r="BO17" s="382">
        <f>IF(OR($BE17="",BI17=""),"",$BE17-BI17)</f>
      </c>
      <c r="BP17" s="382"/>
      <c r="BQ17" s="425"/>
      <c r="BR17" s="381">
        <f>IF(OR($BE17="",BL17=""),"",$BE17-BL17)</f>
      </c>
      <c r="BS17" s="382"/>
      <c r="BT17" s="382"/>
      <c r="BU17" s="432"/>
      <c r="BV17" s="433"/>
      <c r="BW17" s="433"/>
      <c r="BX17" s="433"/>
      <c r="BY17" s="433"/>
      <c r="BZ17" s="434"/>
      <c r="CA17" s="417">
        <f>IF($AZ17="","",IF($AZ17="標準入力法",IF(BO17="","",ROUNDDOWN(BO17/$BE17*100,0)),IF(BU17="","",ROUNDDOWN((1-BU17)*100,0))))</f>
      </c>
      <c r="CB17" s="417"/>
      <c r="CC17" s="418"/>
      <c r="CD17" s="417">
        <f>IF($AZ17="","",IF($AZ17="標準入力法",IF(BR17="","",ROUNDDOWN(BR17/$BE17*100,0)),IF(BX17="","",ROUNDDOWN((1-BX17)*100,0))))</f>
      </c>
      <c r="CE17" s="417"/>
      <c r="CF17" s="418"/>
      <c r="CG17" s="419">
        <f>IF(OR(CA17="",AN17="□"),"",IF(AND($BH$9="『ZEB』",CD17&gt;=100,CA17&gt;=50,CD17&lt;&gt;""),"OK",IF(AND($BH$9="Nearly ZEB",CD17&gt;=75,CD17&lt;100,CA17&gt;=50),"OK",IF(AND($BH$9="ZEB Ready",CA17&gt;=50),"OK",IF(AND($BH$9="ZEB Oriented",CA17&gt;=40),"OK","NG")))))</f>
      </c>
      <c r="CH17" s="420"/>
    </row>
    <row r="18" spans="3:86" ht="15.75" thickBot="1">
      <c r="C18" s="358"/>
      <c r="D18" s="359"/>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3"/>
      <c r="AN18" s="278"/>
      <c r="AO18" s="279"/>
      <c r="AP18" s="243"/>
      <c r="AQ18" s="243"/>
      <c r="AR18" s="243"/>
      <c r="AS18" s="243"/>
      <c r="AT18" s="243"/>
      <c r="AU18" s="243"/>
      <c r="AV18" s="243"/>
      <c r="AW18" s="243"/>
      <c r="AX18" s="243"/>
      <c r="AY18" s="243"/>
      <c r="AZ18" s="327"/>
      <c r="BA18" s="327"/>
      <c r="BB18" s="327"/>
      <c r="BC18" s="327"/>
      <c r="BD18" s="327"/>
      <c r="BE18" s="397"/>
      <c r="BF18" s="398"/>
      <c r="BG18" s="398"/>
      <c r="BH18" s="398"/>
      <c r="BI18" s="384"/>
      <c r="BJ18" s="373"/>
      <c r="BK18" s="373"/>
      <c r="BL18" s="373"/>
      <c r="BM18" s="373"/>
      <c r="BN18" s="374"/>
      <c r="BO18" s="377"/>
      <c r="BP18" s="377"/>
      <c r="BQ18" s="378"/>
      <c r="BR18" s="396"/>
      <c r="BS18" s="377"/>
      <c r="BT18" s="377"/>
      <c r="BU18" s="384"/>
      <c r="BV18" s="373"/>
      <c r="BW18" s="373"/>
      <c r="BX18" s="373"/>
      <c r="BY18" s="373"/>
      <c r="BZ18" s="374"/>
      <c r="CA18" s="348"/>
      <c r="CB18" s="348"/>
      <c r="CC18" s="349"/>
      <c r="CD18" s="348"/>
      <c r="CE18" s="348"/>
      <c r="CF18" s="349"/>
      <c r="CG18" s="352"/>
      <c r="CH18" s="353"/>
    </row>
    <row r="19" spans="3:86" ht="15.75" thickTop="1">
      <c r="C19" s="300" t="s">
        <v>3</v>
      </c>
      <c r="D19" s="301"/>
      <c r="E19" s="304" t="s">
        <v>12</v>
      </c>
      <c r="F19" s="304"/>
      <c r="G19" s="304"/>
      <c r="H19" s="304"/>
      <c r="I19" s="304"/>
      <c r="J19" s="304"/>
      <c r="K19" s="424"/>
      <c r="L19" s="424"/>
      <c r="M19" s="424"/>
      <c r="N19" s="424"/>
      <c r="O19" s="424"/>
      <c r="P19" s="424"/>
      <c r="Q19" s="424"/>
      <c r="R19" s="424"/>
      <c r="S19" s="424"/>
      <c r="T19" s="424"/>
      <c r="U19" s="424"/>
      <c r="V19" s="424"/>
      <c r="W19" s="399">
        <f>IF(OR(K19="",Q19=""),"",K19-Q19)</f>
      </c>
      <c r="X19" s="399"/>
      <c r="Y19" s="399"/>
      <c r="Z19" s="399"/>
      <c r="AA19" s="399"/>
      <c r="AB19" s="399"/>
      <c r="AC19" s="400">
        <f>IF(W19="","",ROUNDDOWN(W19/K19*100,0))</f>
      </c>
      <c r="AD19" s="400"/>
      <c r="AE19" s="400"/>
      <c r="AF19" s="400"/>
      <c r="AG19" s="400"/>
      <c r="AH19" s="400"/>
      <c r="AI19" s="411">
        <f>IF(AC19="","",IF(AC19&lt;40,"NG","OK"))</f>
      </c>
      <c r="AJ19" s="412"/>
      <c r="AK19" s="413"/>
      <c r="AN19" s="278" t="s">
        <v>3</v>
      </c>
      <c r="AO19" s="279"/>
      <c r="AP19" s="243" t="s">
        <v>13</v>
      </c>
      <c r="AQ19" s="243"/>
      <c r="AR19" s="243"/>
      <c r="AS19" s="243"/>
      <c r="AT19" s="243"/>
      <c r="AU19" s="283" t="s">
        <v>25</v>
      </c>
      <c r="AV19" s="283"/>
      <c r="AW19" s="283"/>
      <c r="AX19" s="283"/>
      <c r="AY19" s="283"/>
      <c r="AZ19" s="327"/>
      <c r="BA19" s="327"/>
      <c r="BB19" s="327"/>
      <c r="BC19" s="327"/>
      <c r="BD19" s="327"/>
      <c r="BE19" s="386"/>
      <c r="BF19" s="387"/>
      <c r="BG19" s="387"/>
      <c r="BH19" s="387"/>
      <c r="BI19" s="384"/>
      <c r="BJ19" s="373"/>
      <c r="BK19" s="373"/>
      <c r="BL19" s="373"/>
      <c r="BM19" s="373"/>
      <c r="BN19" s="374"/>
      <c r="BO19" s="377">
        <f>IF(OR($BE19="",BI19=""),"",$BE19-BI19)</f>
      </c>
      <c r="BP19" s="377"/>
      <c r="BQ19" s="378"/>
      <c r="BR19" s="396">
        <f>IF(OR($BE19="",BL19=""),"",$BE19-BL19)</f>
      </c>
      <c r="BS19" s="377"/>
      <c r="BT19" s="377"/>
      <c r="BU19" s="384"/>
      <c r="BV19" s="373"/>
      <c r="BW19" s="373"/>
      <c r="BX19" s="373"/>
      <c r="BY19" s="373"/>
      <c r="BZ19" s="374"/>
      <c r="CA19" s="348">
        <f>IF($AZ19="","",IF($AZ19="標準入力法",IF(BO19="","",ROUNDDOWN(BO19/$BE19*100,0)),IF(BU19="","",ROUNDDOWN((1-BU19)*100,0))))</f>
      </c>
      <c r="CB19" s="348"/>
      <c r="CC19" s="349"/>
      <c r="CD19" s="348">
        <f>IF($AZ19="","",IF($AZ19="標準入力法",IF(BR19="","",ROUNDDOWN(BR19/$BE19*100,0)),IF(BX19="","",ROUNDDOWN((1-BX19)*100,0))))</f>
      </c>
      <c r="CE19" s="348"/>
      <c r="CF19" s="349"/>
      <c r="CG19" s="352">
        <f>IF(OR(CA19="",AN19="□"),"",IF(AND($BH$9="『ZEB』",CD19&gt;=100,CA19&gt;=50,CD19&lt;&gt;""),"OK",IF(AND($BH$9="Nearly ZEB",CD19&gt;=75,CD19&lt;100,CA19&gt;=50),"OK",IF(AND($BH$9="ZEB Ready",CA19&gt;=50),"OK",IF(AND($BH$9="ZEB Oriented",CA19&gt;=40),"OK","NG")))))</f>
      </c>
      <c r="CH19" s="353"/>
    </row>
    <row r="20" spans="3:86" ht="15">
      <c r="C20" s="278"/>
      <c r="D20" s="279"/>
      <c r="E20" s="243"/>
      <c r="F20" s="243"/>
      <c r="G20" s="243"/>
      <c r="H20" s="243"/>
      <c r="I20" s="243"/>
      <c r="J20" s="243"/>
      <c r="K20" s="390"/>
      <c r="L20" s="390"/>
      <c r="M20" s="390"/>
      <c r="N20" s="390"/>
      <c r="O20" s="390"/>
      <c r="P20" s="390"/>
      <c r="Q20" s="390"/>
      <c r="R20" s="390"/>
      <c r="S20" s="390"/>
      <c r="T20" s="390"/>
      <c r="U20" s="390"/>
      <c r="V20" s="390"/>
      <c r="W20" s="392"/>
      <c r="X20" s="392"/>
      <c r="Y20" s="392"/>
      <c r="Z20" s="392"/>
      <c r="AA20" s="392"/>
      <c r="AB20" s="392"/>
      <c r="AC20" s="394"/>
      <c r="AD20" s="394"/>
      <c r="AE20" s="394"/>
      <c r="AF20" s="394"/>
      <c r="AG20" s="394"/>
      <c r="AH20" s="394"/>
      <c r="AI20" s="405"/>
      <c r="AJ20" s="414"/>
      <c r="AK20" s="406"/>
      <c r="AN20" s="278"/>
      <c r="AO20" s="279"/>
      <c r="AP20" s="243"/>
      <c r="AQ20" s="243"/>
      <c r="AR20" s="243"/>
      <c r="AS20" s="243"/>
      <c r="AT20" s="243"/>
      <c r="AU20" s="295" t="s">
        <v>26</v>
      </c>
      <c r="AV20" s="295"/>
      <c r="AW20" s="295"/>
      <c r="AX20" s="295"/>
      <c r="AY20" s="295"/>
      <c r="AZ20" s="327"/>
      <c r="BA20" s="327"/>
      <c r="BB20" s="327"/>
      <c r="BC20" s="327"/>
      <c r="BD20" s="327"/>
      <c r="BE20" s="407"/>
      <c r="BF20" s="408"/>
      <c r="BG20" s="408"/>
      <c r="BH20" s="408"/>
      <c r="BI20" s="384"/>
      <c r="BJ20" s="373"/>
      <c r="BK20" s="373"/>
      <c r="BL20" s="373"/>
      <c r="BM20" s="373"/>
      <c r="BN20" s="374"/>
      <c r="BO20" s="377"/>
      <c r="BP20" s="377"/>
      <c r="BQ20" s="378"/>
      <c r="BR20" s="396"/>
      <c r="BS20" s="377"/>
      <c r="BT20" s="377"/>
      <c r="BU20" s="384"/>
      <c r="BV20" s="373"/>
      <c r="BW20" s="373"/>
      <c r="BX20" s="373"/>
      <c r="BY20" s="373"/>
      <c r="BZ20" s="374"/>
      <c r="CA20" s="348"/>
      <c r="CB20" s="348"/>
      <c r="CC20" s="349"/>
      <c r="CD20" s="348"/>
      <c r="CE20" s="348"/>
      <c r="CF20" s="349"/>
      <c r="CG20" s="352"/>
      <c r="CH20" s="353"/>
    </row>
    <row r="21" spans="3:86" ht="15">
      <c r="C21" s="278" t="s">
        <v>3</v>
      </c>
      <c r="D21" s="279"/>
      <c r="E21" s="243" t="s">
        <v>13</v>
      </c>
      <c r="F21" s="243"/>
      <c r="G21" s="243"/>
      <c r="H21" s="243"/>
      <c r="I21" s="243"/>
      <c r="J21" s="243"/>
      <c r="K21" s="390"/>
      <c r="L21" s="390"/>
      <c r="M21" s="390"/>
      <c r="N21" s="390"/>
      <c r="O21" s="390"/>
      <c r="P21" s="390"/>
      <c r="Q21" s="390"/>
      <c r="R21" s="390"/>
      <c r="S21" s="390"/>
      <c r="T21" s="390"/>
      <c r="U21" s="390"/>
      <c r="V21" s="390"/>
      <c r="W21" s="399">
        <f>IF(OR(K21="",Q21=""),"",K21-Q21)</f>
      </c>
      <c r="X21" s="399"/>
      <c r="Y21" s="399"/>
      <c r="Z21" s="399"/>
      <c r="AA21" s="399"/>
      <c r="AB21" s="399"/>
      <c r="AC21" s="400">
        <f>IF(W21="","",ROUNDDOWN(W21/K21*100,0))</f>
      </c>
      <c r="AD21" s="400"/>
      <c r="AE21" s="400"/>
      <c r="AF21" s="400"/>
      <c r="AG21" s="400"/>
      <c r="AH21" s="400"/>
      <c r="AI21" s="401">
        <f>IF(AC21="","",IF(AC21&lt;40,"NG","OK"))</f>
      </c>
      <c r="AJ21" s="415"/>
      <c r="AK21" s="402"/>
      <c r="AN21" s="278"/>
      <c r="AO21" s="279"/>
      <c r="AP21" s="243"/>
      <c r="AQ21" s="243"/>
      <c r="AR21" s="243"/>
      <c r="AS21" s="243"/>
      <c r="AT21" s="243"/>
      <c r="AU21" s="292" t="s">
        <v>27</v>
      </c>
      <c r="AV21" s="292"/>
      <c r="AW21" s="292"/>
      <c r="AX21" s="292"/>
      <c r="AY21" s="292"/>
      <c r="AZ21" s="327"/>
      <c r="BA21" s="327"/>
      <c r="BB21" s="327"/>
      <c r="BC21" s="327"/>
      <c r="BD21" s="327"/>
      <c r="BE21" s="397"/>
      <c r="BF21" s="398"/>
      <c r="BG21" s="398"/>
      <c r="BH21" s="398"/>
      <c r="BI21" s="384"/>
      <c r="BJ21" s="373"/>
      <c r="BK21" s="373"/>
      <c r="BL21" s="373"/>
      <c r="BM21" s="373"/>
      <c r="BN21" s="374"/>
      <c r="BO21" s="377"/>
      <c r="BP21" s="377"/>
      <c r="BQ21" s="378"/>
      <c r="BR21" s="396"/>
      <c r="BS21" s="377"/>
      <c r="BT21" s="377"/>
      <c r="BU21" s="384"/>
      <c r="BV21" s="373"/>
      <c r="BW21" s="373"/>
      <c r="BX21" s="373"/>
      <c r="BY21" s="373"/>
      <c r="BZ21" s="374"/>
      <c r="CA21" s="348"/>
      <c r="CB21" s="348"/>
      <c r="CC21" s="349"/>
      <c r="CD21" s="348"/>
      <c r="CE21" s="348"/>
      <c r="CF21" s="349"/>
      <c r="CG21" s="352"/>
      <c r="CH21" s="353"/>
    </row>
    <row r="22" spans="3:86" ht="15">
      <c r="C22" s="278"/>
      <c r="D22" s="279"/>
      <c r="E22" s="243"/>
      <c r="F22" s="243"/>
      <c r="G22" s="243"/>
      <c r="H22" s="243"/>
      <c r="I22" s="243"/>
      <c r="J22" s="243"/>
      <c r="K22" s="390"/>
      <c r="L22" s="390"/>
      <c r="M22" s="390"/>
      <c r="N22" s="390"/>
      <c r="O22" s="390"/>
      <c r="P22" s="390"/>
      <c r="Q22" s="390"/>
      <c r="R22" s="390"/>
      <c r="S22" s="390"/>
      <c r="T22" s="390"/>
      <c r="U22" s="390"/>
      <c r="V22" s="390"/>
      <c r="W22" s="392"/>
      <c r="X22" s="392"/>
      <c r="Y22" s="392"/>
      <c r="Z22" s="392"/>
      <c r="AA22" s="392"/>
      <c r="AB22" s="392"/>
      <c r="AC22" s="394"/>
      <c r="AD22" s="394"/>
      <c r="AE22" s="394"/>
      <c r="AF22" s="394"/>
      <c r="AG22" s="394"/>
      <c r="AH22" s="394"/>
      <c r="AI22" s="405"/>
      <c r="AJ22" s="414"/>
      <c r="AK22" s="406"/>
      <c r="AN22" s="278" t="s">
        <v>3</v>
      </c>
      <c r="AO22" s="279"/>
      <c r="AP22" s="243" t="s">
        <v>14</v>
      </c>
      <c r="AQ22" s="243"/>
      <c r="AR22" s="243"/>
      <c r="AS22" s="243"/>
      <c r="AT22" s="243"/>
      <c r="AU22" s="243" t="s">
        <v>28</v>
      </c>
      <c r="AV22" s="243"/>
      <c r="AW22" s="243"/>
      <c r="AX22" s="243"/>
      <c r="AY22" s="243"/>
      <c r="AZ22" s="327"/>
      <c r="BA22" s="327"/>
      <c r="BB22" s="327"/>
      <c r="BC22" s="327"/>
      <c r="BD22" s="327"/>
      <c r="BE22" s="386"/>
      <c r="BF22" s="387"/>
      <c r="BG22" s="387"/>
      <c r="BH22" s="387"/>
      <c r="BI22" s="384"/>
      <c r="BJ22" s="373"/>
      <c r="BK22" s="373"/>
      <c r="BL22" s="373"/>
      <c r="BM22" s="373"/>
      <c r="BN22" s="374"/>
      <c r="BO22" s="377">
        <f>IF(OR($BE22="",BI22=""),"",$BE22-BI22)</f>
      </c>
      <c r="BP22" s="377"/>
      <c r="BQ22" s="378"/>
      <c r="BR22" s="381">
        <f>IF(OR($BE22="",BL22=""),"",$BE22-BL22)</f>
      </c>
      <c r="BS22" s="382"/>
      <c r="BT22" s="382"/>
      <c r="BU22" s="384"/>
      <c r="BV22" s="373"/>
      <c r="BW22" s="373"/>
      <c r="BX22" s="373"/>
      <c r="BY22" s="373"/>
      <c r="BZ22" s="374"/>
      <c r="CA22" s="348">
        <f>IF($AZ22="","",IF($AZ22="標準入力法",IF(BO22="","",ROUNDDOWN(BO22/$BE22*100,0)),IF(BU22="","",ROUNDDOWN((1-BU22)*100,0))))</f>
      </c>
      <c r="CB22" s="348"/>
      <c r="CC22" s="349"/>
      <c r="CD22" s="348">
        <f>IF($AZ22="","",IF($AZ22="標準入力法",IF(BR22="","",ROUNDDOWN(BR22/$BE22*100,0)),IF(BX22="","",ROUNDDOWN((1-BX22)*100,0))))</f>
      </c>
      <c r="CE22" s="348"/>
      <c r="CF22" s="349"/>
      <c r="CG22" s="352">
        <f>IF(OR(CA22="",AN22="□"),"",IF(AND($BH$9="『ZEB』",CD22&gt;=100,CA22&gt;=50,CD22&lt;&gt;""),"OK",IF(AND($BH$9="Nearly ZEB",CD22&gt;=75,CD22&lt;100,CA22&gt;=50),"OK",IF(AND($BH$9="ZEB Ready",CA22&gt;=50),"OK",IF(AND($BH$9="ZEB Oriented",CA22&gt;=40),"OK","NG")))))</f>
      </c>
      <c r="CH22" s="353"/>
    </row>
    <row r="23" spans="3:86" ht="15">
      <c r="C23" s="278" t="s">
        <v>3</v>
      </c>
      <c r="D23" s="279"/>
      <c r="E23" s="243" t="s">
        <v>14</v>
      </c>
      <c r="F23" s="243"/>
      <c r="G23" s="243"/>
      <c r="H23" s="243"/>
      <c r="I23" s="243"/>
      <c r="J23" s="243"/>
      <c r="K23" s="390"/>
      <c r="L23" s="390"/>
      <c r="M23" s="390"/>
      <c r="N23" s="390"/>
      <c r="O23" s="390"/>
      <c r="P23" s="390"/>
      <c r="Q23" s="390"/>
      <c r="R23" s="390"/>
      <c r="S23" s="390"/>
      <c r="T23" s="390"/>
      <c r="U23" s="390"/>
      <c r="V23" s="390"/>
      <c r="W23" s="399">
        <f>IF(OR(K23="",Q23=""),"",K23-Q23)</f>
      </c>
      <c r="X23" s="399"/>
      <c r="Y23" s="399"/>
      <c r="Z23" s="399"/>
      <c r="AA23" s="399"/>
      <c r="AB23" s="399"/>
      <c r="AC23" s="400">
        <f>IF(W23="","",ROUNDDOWN(W23/K23*100,0))</f>
      </c>
      <c r="AD23" s="400"/>
      <c r="AE23" s="400"/>
      <c r="AF23" s="400"/>
      <c r="AG23" s="400"/>
      <c r="AH23" s="400"/>
      <c r="AI23" s="322">
        <f>IF(AC23="","",IF(AC23&lt;40,"NG","OK"))</f>
      </c>
      <c r="AJ23" s="322"/>
      <c r="AK23" s="323"/>
      <c r="AN23" s="278"/>
      <c r="AO23" s="279"/>
      <c r="AP23" s="243"/>
      <c r="AQ23" s="243"/>
      <c r="AR23" s="243"/>
      <c r="AS23" s="243"/>
      <c r="AT23" s="243"/>
      <c r="AU23" s="243"/>
      <c r="AV23" s="243"/>
      <c r="AW23" s="243"/>
      <c r="AX23" s="243"/>
      <c r="AY23" s="243"/>
      <c r="AZ23" s="327"/>
      <c r="BA23" s="327"/>
      <c r="BB23" s="327"/>
      <c r="BC23" s="327"/>
      <c r="BD23" s="327"/>
      <c r="BE23" s="397"/>
      <c r="BF23" s="398"/>
      <c r="BG23" s="398"/>
      <c r="BH23" s="398"/>
      <c r="BI23" s="384"/>
      <c r="BJ23" s="373"/>
      <c r="BK23" s="373"/>
      <c r="BL23" s="373"/>
      <c r="BM23" s="373"/>
      <c r="BN23" s="374"/>
      <c r="BO23" s="377"/>
      <c r="BP23" s="377"/>
      <c r="BQ23" s="378"/>
      <c r="BR23" s="396"/>
      <c r="BS23" s="377"/>
      <c r="BT23" s="377"/>
      <c r="BU23" s="384"/>
      <c r="BV23" s="373"/>
      <c r="BW23" s="373"/>
      <c r="BX23" s="373"/>
      <c r="BY23" s="373"/>
      <c r="BZ23" s="374"/>
      <c r="CA23" s="348"/>
      <c r="CB23" s="348"/>
      <c r="CC23" s="349"/>
      <c r="CD23" s="348"/>
      <c r="CE23" s="348"/>
      <c r="CF23" s="349"/>
      <c r="CG23" s="352"/>
      <c r="CH23" s="353"/>
    </row>
    <row r="24" spans="3:86" ht="15">
      <c r="C24" s="278"/>
      <c r="D24" s="279"/>
      <c r="E24" s="243"/>
      <c r="F24" s="243"/>
      <c r="G24" s="243"/>
      <c r="H24" s="243"/>
      <c r="I24" s="243"/>
      <c r="J24" s="243"/>
      <c r="K24" s="390"/>
      <c r="L24" s="390"/>
      <c r="M24" s="390"/>
      <c r="N24" s="390"/>
      <c r="O24" s="390"/>
      <c r="P24" s="390"/>
      <c r="Q24" s="390"/>
      <c r="R24" s="390"/>
      <c r="S24" s="390"/>
      <c r="T24" s="390"/>
      <c r="U24" s="390"/>
      <c r="V24" s="390"/>
      <c r="W24" s="392"/>
      <c r="X24" s="392"/>
      <c r="Y24" s="392"/>
      <c r="Z24" s="392"/>
      <c r="AA24" s="392"/>
      <c r="AB24" s="392"/>
      <c r="AC24" s="394"/>
      <c r="AD24" s="394"/>
      <c r="AE24" s="394"/>
      <c r="AF24" s="394"/>
      <c r="AG24" s="394"/>
      <c r="AH24" s="394"/>
      <c r="AI24" s="288"/>
      <c r="AJ24" s="288"/>
      <c r="AK24" s="289"/>
      <c r="AN24" s="278" t="s">
        <v>3</v>
      </c>
      <c r="AO24" s="279"/>
      <c r="AP24" s="243" t="s">
        <v>15</v>
      </c>
      <c r="AQ24" s="243"/>
      <c r="AR24" s="243"/>
      <c r="AS24" s="243"/>
      <c r="AT24" s="243"/>
      <c r="AU24" s="409" t="s">
        <v>29</v>
      </c>
      <c r="AV24" s="409"/>
      <c r="AW24" s="409"/>
      <c r="AX24" s="409"/>
      <c r="AY24" s="409"/>
      <c r="AZ24" s="327"/>
      <c r="BA24" s="327"/>
      <c r="BB24" s="327"/>
      <c r="BC24" s="327"/>
      <c r="BD24" s="327"/>
      <c r="BE24" s="386"/>
      <c r="BF24" s="387"/>
      <c r="BG24" s="387"/>
      <c r="BH24" s="387"/>
      <c r="BI24" s="384"/>
      <c r="BJ24" s="373"/>
      <c r="BK24" s="373"/>
      <c r="BL24" s="373"/>
      <c r="BM24" s="373"/>
      <c r="BN24" s="374"/>
      <c r="BO24" s="377">
        <f>IF(OR($BE24="",BI24=""),"",$BE24-BI24)</f>
      </c>
      <c r="BP24" s="377"/>
      <c r="BQ24" s="378"/>
      <c r="BR24" s="381">
        <f>IF(OR($BE24="",BL24=""),"",$BE24-BL24)</f>
      </c>
      <c r="BS24" s="382"/>
      <c r="BT24" s="382"/>
      <c r="BU24" s="384"/>
      <c r="BV24" s="373"/>
      <c r="BW24" s="373"/>
      <c r="BX24" s="373"/>
      <c r="BY24" s="373"/>
      <c r="BZ24" s="374"/>
      <c r="CA24" s="348">
        <f>IF($AZ24="","",IF($AZ24="標準入力法",IF(BO24="","",ROUNDDOWN(BO24/$BE24*100,0)),IF(BU24="","",ROUNDDOWN((1-BU24)*100,0))))</f>
      </c>
      <c r="CB24" s="348"/>
      <c r="CC24" s="349"/>
      <c r="CD24" s="348">
        <f>IF($AZ24="","",IF($AZ24="標準入力法",IF(BR24="","",ROUNDDOWN(BR24/$BE24*100,0)),IF(BX24="","",ROUNDDOWN((1-BX24)*100,0))))</f>
      </c>
      <c r="CE24" s="348"/>
      <c r="CF24" s="349"/>
      <c r="CG24" s="352">
        <f>IF(OR(CA24="",AN24="□"),"",IF(AND($BH$9="『ZEB』",CD24&gt;=100,CA24&gt;=50,CD24&lt;&gt;""),"OK",IF(AND($BH$9="Nearly ZEB",CD24&gt;=75,CD24&lt;100,CA24&gt;=50),"OK",IF(AND($BH$9="ZEB Ready",CA24&gt;=50),"OK",IF(AND($BH$9="ZEB Oriented",CA24&gt;=30),"OK","NG")))))</f>
      </c>
      <c r="CH24" s="353"/>
    </row>
    <row r="25" spans="3:86" ht="15">
      <c r="C25" s="278" t="s">
        <v>3</v>
      </c>
      <c r="D25" s="279"/>
      <c r="E25" s="243" t="s">
        <v>15</v>
      </c>
      <c r="F25" s="243"/>
      <c r="G25" s="243"/>
      <c r="H25" s="243"/>
      <c r="I25" s="243"/>
      <c r="J25" s="243"/>
      <c r="K25" s="390"/>
      <c r="L25" s="390"/>
      <c r="M25" s="390"/>
      <c r="N25" s="390"/>
      <c r="O25" s="390"/>
      <c r="P25" s="390"/>
      <c r="Q25" s="390"/>
      <c r="R25" s="390"/>
      <c r="S25" s="390"/>
      <c r="T25" s="390"/>
      <c r="U25" s="390"/>
      <c r="V25" s="390"/>
      <c r="W25" s="399">
        <f>IF(OR(K25="",Q25=""),"",K25-Q25)</f>
      </c>
      <c r="X25" s="399"/>
      <c r="Y25" s="399"/>
      <c r="Z25" s="399"/>
      <c r="AA25" s="399"/>
      <c r="AB25" s="399"/>
      <c r="AC25" s="400">
        <f>IF(W25="","",ROUNDDOWN(W25/K25*100,0))</f>
      </c>
      <c r="AD25" s="400"/>
      <c r="AE25" s="400"/>
      <c r="AF25" s="400"/>
      <c r="AG25" s="400"/>
      <c r="AH25" s="400"/>
      <c r="AI25" s="322">
        <f>IF(AC25="","",IF(AC25&lt;30,"NG","OK"))</f>
      </c>
      <c r="AJ25" s="322"/>
      <c r="AK25" s="323"/>
      <c r="AN25" s="278"/>
      <c r="AO25" s="279"/>
      <c r="AP25" s="243"/>
      <c r="AQ25" s="243"/>
      <c r="AR25" s="243"/>
      <c r="AS25" s="243"/>
      <c r="AT25" s="243"/>
      <c r="AU25" s="410" t="s">
        <v>30</v>
      </c>
      <c r="AV25" s="410"/>
      <c r="AW25" s="410"/>
      <c r="AX25" s="410"/>
      <c r="AY25" s="410"/>
      <c r="AZ25" s="327"/>
      <c r="BA25" s="327"/>
      <c r="BB25" s="327"/>
      <c r="BC25" s="327"/>
      <c r="BD25" s="327"/>
      <c r="BE25" s="397"/>
      <c r="BF25" s="398"/>
      <c r="BG25" s="398"/>
      <c r="BH25" s="398"/>
      <c r="BI25" s="384"/>
      <c r="BJ25" s="373"/>
      <c r="BK25" s="373"/>
      <c r="BL25" s="373"/>
      <c r="BM25" s="373"/>
      <c r="BN25" s="374"/>
      <c r="BO25" s="377"/>
      <c r="BP25" s="377"/>
      <c r="BQ25" s="378"/>
      <c r="BR25" s="396"/>
      <c r="BS25" s="377"/>
      <c r="BT25" s="377"/>
      <c r="BU25" s="384"/>
      <c r="BV25" s="373"/>
      <c r="BW25" s="373"/>
      <c r="BX25" s="373"/>
      <c r="BY25" s="373"/>
      <c r="BZ25" s="374"/>
      <c r="CA25" s="348"/>
      <c r="CB25" s="348"/>
      <c r="CC25" s="349"/>
      <c r="CD25" s="348"/>
      <c r="CE25" s="348"/>
      <c r="CF25" s="349"/>
      <c r="CG25" s="352"/>
      <c r="CH25" s="353"/>
    </row>
    <row r="26" spans="3:86" ht="15">
      <c r="C26" s="278"/>
      <c r="D26" s="279"/>
      <c r="E26" s="243"/>
      <c r="F26" s="243"/>
      <c r="G26" s="243"/>
      <c r="H26" s="243"/>
      <c r="I26" s="243"/>
      <c r="J26" s="243"/>
      <c r="K26" s="390"/>
      <c r="L26" s="390"/>
      <c r="M26" s="390"/>
      <c r="N26" s="390"/>
      <c r="O26" s="390"/>
      <c r="P26" s="390"/>
      <c r="Q26" s="390"/>
      <c r="R26" s="390"/>
      <c r="S26" s="390"/>
      <c r="T26" s="390"/>
      <c r="U26" s="390"/>
      <c r="V26" s="390"/>
      <c r="W26" s="392"/>
      <c r="X26" s="392"/>
      <c r="Y26" s="392"/>
      <c r="Z26" s="392"/>
      <c r="AA26" s="392"/>
      <c r="AB26" s="392"/>
      <c r="AC26" s="394"/>
      <c r="AD26" s="394"/>
      <c r="AE26" s="394"/>
      <c r="AF26" s="394"/>
      <c r="AG26" s="394"/>
      <c r="AH26" s="394"/>
      <c r="AI26" s="288"/>
      <c r="AJ26" s="288"/>
      <c r="AK26" s="289"/>
      <c r="AN26" s="278" t="s">
        <v>3</v>
      </c>
      <c r="AO26" s="279"/>
      <c r="AP26" s="243" t="s">
        <v>16</v>
      </c>
      <c r="AQ26" s="243"/>
      <c r="AR26" s="243"/>
      <c r="AS26" s="243"/>
      <c r="AT26" s="243"/>
      <c r="AU26" s="283" t="s">
        <v>31</v>
      </c>
      <c r="AV26" s="283"/>
      <c r="AW26" s="283"/>
      <c r="AX26" s="283"/>
      <c r="AY26" s="283"/>
      <c r="AZ26" s="327"/>
      <c r="BA26" s="327"/>
      <c r="BB26" s="327"/>
      <c r="BC26" s="327"/>
      <c r="BD26" s="327"/>
      <c r="BE26" s="386"/>
      <c r="BF26" s="387"/>
      <c r="BG26" s="387"/>
      <c r="BH26" s="387"/>
      <c r="BI26" s="384"/>
      <c r="BJ26" s="373"/>
      <c r="BK26" s="373"/>
      <c r="BL26" s="373"/>
      <c r="BM26" s="373"/>
      <c r="BN26" s="374"/>
      <c r="BO26" s="377">
        <f>IF(OR($BE26="",BI26=""),"",$BE26-BI26)</f>
      </c>
      <c r="BP26" s="377"/>
      <c r="BQ26" s="378"/>
      <c r="BR26" s="396">
        <f>IF(OR($BE26="",BL26=""),"",$BE26-BL26)</f>
      </c>
      <c r="BS26" s="377"/>
      <c r="BT26" s="377"/>
      <c r="BU26" s="384"/>
      <c r="BV26" s="373"/>
      <c r="BW26" s="373"/>
      <c r="BX26" s="373"/>
      <c r="BY26" s="373"/>
      <c r="BZ26" s="374"/>
      <c r="CA26" s="348">
        <f>IF($AZ26="","",IF($AZ26="標準入力法",IF(BO26="","",ROUNDDOWN(BO26/$BE26*100,0)),IF(BU26="","",ROUNDDOWN((1-BU26)*100,0))))</f>
      </c>
      <c r="CB26" s="348"/>
      <c r="CC26" s="349"/>
      <c r="CD26" s="348">
        <f>IF($AZ26="","",IF($AZ26="標準入力法",IF(BR26="","",ROUNDDOWN(BR26/$BE26*100,0)),IF(BX26="","",ROUNDDOWN((1-BX26)*100,0))))</f>
      </c>
      <c r="CE26" s="348"/>
      <c r="CF26" s="349"/>
      <c r="CG26" s="401">
        <f>IF(OR(CA26="",AN26="□"),"",IF(AND($BH$9="『ZEB』",CD26&gt;=100,CA26&gt;=50,CD26&lt;&gt;""),"OK",IF(AND($BH$9="Nearly ZEB",CD26&gt;=75,CD26&lt;100,CA26&gt;=50),"OK",IF(AND($BH$9="ZEB Ready",CA26&gt;=50),"OK",IF(AND($BH$9="ZEB Oriented",CA26&gt;=30),"OK","NG")))))</f>
      </c>
      <c r="CH26" s="402"/>
    </row>
    <row r="27" spans="3:86" ht="15">
      <c r="C27" s="278" t="s">
        <v>3</v>
      </c>
      <c r="D27" s="279"/>
      <c r="E27" s="243" t="s">
        <v>16</v>
      </c>
      <c r="F27" s="243"/>
      <c r="G27" s="243"/>
      <c r="H27" s="243"/>
      <c r="I27" s="243"/>
      <c r="J27" s="243"/>
      <c r="K27" s="390"/>
      <c r="L27" s="390"/>
      <c r="M27" s="390"/>
      <c r="N27" s="390"/>
      <c r="O27" s="390"/>
      <c r="P27" s="390"/>
      <c r="Q27" s="390"/>
      <c r="R27" s="390"/>
      <c r="S27" s="390"/>
      <c r="T27" s="390"/>
      <c r="U27" s="390"/>
      <c r="V27" s="390"/>
      <c r="W27" s="399">
        <f>IF(OR(K27="",Q27=""),"",K27-Q27)</f>
      </c>
      <c r="X27" s="399"/>
      <c r="Y27" s="399"/>
      <c r="Z27" s="399"/>
      <c r="AA27" s="399"/>
      <c r="AB27" s="399"/>
      <c r="AC27" s="400">
        <f>IF(W27="","",ROUNDDOWN(W27/K27*100,0))</f>
      </c>
      <c r="AD27" s="400"/>
      <c r="AE27" s="400"/>
      <c r="AF27" s="400"/>
      <c r="AG27" s="400"/>
      <c r="AH27" s="400"/>
      <c r="AI27" s="322">
        <f>IF(AC27="","",IF(AC27&lt;30,"NG","OK"))</f>
      </c>
      <c r="AJ27" s="322"/>
      <c r="AK27" s="323"/>
      <c r="AN27" s="278"/>
      <c r="AO27" s="279"/>
      <c r="AP27" s="243"/>
      <c r="AQ27" s="243"/>
      <c r="AR27" s="243"/>
      <c r="AS27" s="243"/>
      <c r="AT27" s="243"/>
      <c r="AU27" s="295" t="s">
        <v>32</v>
      </c>
      <c r="AV27" s="295"/>
      <c r="AW27" s="295"/>
      <c r="AX27" s="295"/>
      <c r="AY27" s="295"/>
      <c r="AZ27" s="327"/>
      <c r="BA27" s="327"/>
      <c r="BB27" s="327"/>
      <c r="BC27" s="327"/>
      <c r="BD27" s="327"/>
      <c r="BE27" s="407"/>
      <c r="BF27" s="408"/>
      <c r="BG27" s="408"/>
      <c r="BH27" s="408"/>
      <c r="BI27" s="384"/>
      <c r="BJ27" s="373"/>
      <c r="BK27" s="373"/>
      <c r="BL27" s="373"/>
      <c r="BM27" s="373"/>
      <c r="BN27" s="374"/>
      <c r="BO27" s="377"/>
      <c r="BP27" s="377"/>
      <c r="BQ27" s="378"/>
      <c r="BR27" s="396"/>
      <c r="BS27" s="377"/>
      <c r="BT27" s="377"/>
      <c r="BU27" s="384"/>
      <c r="BV27" s="373"/>
      <c r="BW27" s="373"/>
      <c r="BX27" s="373"/>
      <c r="BY27" s="373"/>
      <c r="BZ27" s="374"/>
      <c r="CA27" s="348"/>
      <c r="CB27" s="348"/>
      <c r="CC27" s="349"/>
      <c r="CD27" s="348"/>
      <c r="CE27" s="348"/>
      <c r="CF27" s="349"/>
      <c r="CG27" s="403"/>
      <c r="CH27" s="404"/>
    </row>
    <row r="28" spans="3:86" ht="15">
      <c r="C28" s="278"/>
      <c r="D28" s="279"/>
      <c r="E28" s="243"/>
      <c r="F28" s="243"/>
      <c r="G28" s="243"/>
      <c r="H28" s="243"/>
      <c r="I28" s="243"/>
      <c r="J28" s="243"/>
      <c r="K28" s="390"/>
      <c r="L28" s="390"/>
      <c r="M28" s="390"/>
      <c r="N28" s="390"/>
      <c r="O28" s="390"/>
      <c r="P28" s="390"/>
      <c r="Q28" s="390"/>
      <c r="R28" s="390"/>
      <c r="S28" s="390"/>
      <c r="T28" s="390"/>
      <c r="U28" s="390"/>
      <c r="V28" s="390"/>
      <c r="W28" s="392"/>
      <c r="X28" s="392"/>
      <c r="Y28" s="392"/>
      <c r="Z28" s="392"/>
      <c r="AA28" s="392"/>
      <c r="AB28" s="392"/>
      <c r="AC28" s="394"/>
      <c r="AD28" s="394"/>
      <c r="AE28" s="394"/>
      <c r="AF28" s="394"/>
      <c r="AG28" s="394"/>
      <c r="AH28" s="394"/>
      <c r="AI28" s="288"/>
      <c r="AJ28" s="288"/>
      <c r="AK28" s="289"/>
      <c r="AN28" s="278"/>
      <c r="AO28" s="279"/>
      <c r="AP28" s="243"/>
      <c r="AQ28" s="243"/>
      <c r="AR28" s="243"/>
      <c r="AS28" s="243"/>
      <c r="AT28" s="243"/>
      <c r="AU28" s="292" t="s">
        <v>33</v>
      </c>
      <c r="AV28" s="292"/>
      <c r="AW28" s="292"/>
      <c r="AX28" s="292"/>
      <c r="AY28" s="292"/>
      <c r="AZ28" s="327"/>
      <c r="BA28" s="327"/>
      <c r="BB28" s="327"/>
      <c r="BC28" s="327"/>
      <c r="BD28" s="327"/>
      <c r="BE28" s="397"/>
      <c r="BF28" s="398"/>
      <c r="BG28" s="398"/>
      <c r="BH28" s="398"/>
      <c r="BI28" s="384"/>
      <c r="BJ28" s="373"/>
      <c r="BK28" s="373"/>
      <c r="BL28" s="373"/>
      <c r="BM28" s="373"/>
      <c r="BN28" s="374"/>
      <c r="BO28" s="377"/>
      <c r="BP28" s="377"/>
      <c r="BQ28" s="378"/>
      <c r="BR28" s="396"/>
      <c r="BS28" s="377"/>
      <c r="BT28" s="377"/>
      <c r="BU28" s="384"/>
      <c r="BV28" s="373"/>
      <c r="BW28" s="373"/>
      <c r="BX28" s="373"/>
      <c r="BY28" s="373"/>
      <c r="BZ28" s="374"/>
      <c r="CA28" s="348"/>
      <c r="CB28" s="348"/>
      <c r="CC28" s="349"/>
      <c r="CD28" s="348"/>
      <c r="CE28" s="348"/>
      <c r="CF28" s="349"/>
      <c r="CG28" s="405"/>
      <c r="CH28" s="406"/>
    </row>
    <row r="29" spans="3:86" ht="15">
      <c r="C29" s="278" t="s">
        <v>3</v>
      </c>
      <c r="D29" s="279"/>
      <c r="E29" s="243" t="s">
        <v>17</v>
      </c>
      <c r="F29" s="243"/>
      <c r="G29" s="243"/>
      <c r="H29" s="243"/>
      <c r="I29" s="243"/>
      <c r="J29" s="243"/>
      <c r="K29" s="390"/>
      <c r="L29" s="390"/>
      <c r="M29" s="390"/>
      <c r="N29" s="390"/>
      <c r="O29" s="390"/>
      <c r="P29" s="390"/>
      <c r="Q29" s="390"/>
      <c r="R29" s="390"/>
      <c r="S29" s="390"/>
      <c r="T29" s="390"/>
      <c r="U29" s="390"/>
      <c r="V29" s="390"/>
      <c r="W29" s="399">
        <f>IF(OR(K29="",Q29=""),"",K29-Q29)</f>
      </c>
      <c r="X29" s="399"/>
      <c r="Y29" s="399"/>
      <c r="Z29" s="399"/>
      <c r="AA29" s="399"/>
      <c r="AB29" s="399"/>
      <c r="AC29" s="400">
        <f>IF(W29="","",ROUNDDOWN(W29/K29*100,0))</f>
      </c>
      <c r="AD29" s="400"/>
      <c r="AE29" s="400"/>
      <c r="AF29" s="400"/>
      <c r="AG29" s="400"/>
      <c r="AH29" s="400"/>
      <c r="AI29" s="322">
        <f>IF(AC29="","",IF(AC29&lt;30,"NG","OK"))</f>
      </c>
      <c r="AJ29" s="322"/>
      <c r="AK29" s="323"/>
      <c r="AN29" s="278" t="s">
        <v>3</v>
      </c>
      <c r="AO29" s="279"/>
      <c r="AP29" s="243" t="s">
        <v>51</v>
      </c>
      <c r="AQ29" s="243"/>
      <c r="AR29" s="243"/>
      <c r="AS29" s="243"/>
      <c r="AT29" s="243"/>
      <c r="AU29" s="283" t="s">
        <v>34</v>
      </c>
      <c r="AV29" s="283"/>
      <c r="AW29" s="283"/>
      <c r="AX29" s="283"/>
      <c r="AY29" s="283"/>
      <c r="AZ29" s="327"/>
      <c r="BA29" s="327"/>
      <c r="BB29" s="327"/>
      <c r="BC29" s="327"/>
      <c r="BD29" s="327"/>
      <c r="BE29" s="386"/>
      <c r="BF29" s="387"/>
      <c r="BG29" s="387"/>
      <c r="BH29" s="387"/>
      <c r="BI29" s="384"/>
      <c r="BJ29" s="373"/>
      <c r="BK29" s="373"/>
      <c r="BL29" s="373"/>
      <c r="BM29" s="373"/>
      <c r="BN29" s="374"/>
      <c r="BO29" s="377">
        <f>IF(OR($BE29="",BI29=""),"",$BE29-BI29)</f>
      </c>
      <c r="BP29" s="377"/>
      <c r="BQ29" s="378"/>
      <c r="BR29" s="381">
        <f>IF(OR($BE29="",BL29=""),"",$BE29-BL29)</f>
      </c>
      <c r="BS29" s="382"/>
      <c r="BT29" s="382"/>
      <c r="BU29" s="384"/>
      <c r="BV29" s="373"/>
      <c r="BW29" s="373"/>
      <c r="BX29" s="373"/>
      <c r="BY29" s="373"/>
      <c r="BZ29" s="374"/>
      <c r="CA29" s="348">
        <f>IF($AZ29="","",IF($AZ29="標準入力法",IF(BO29="","",ROUNDDOWN(BO29/$BE29*100,0)),IF(BU29="","",ROUNDDOWN((1-BU29)*100,0))))</f>
      </c>
      <c r="CB29" s="348"/>
      <c r="CC29" s="349"/>
      <c r="CD29" s="348">
        <f>IF($AZ29="","",IF($AZ29="標準入力法",IF(BR29="","",ROUNDDOWN(BR29/$BE29*100,0)),IF(BX29="","",ROUNDDOWN((1-BX29)*100,0))))</f>
      </c>
      <c r="CE29" s="348"/>
      <c r="CF29" s="349"/>
      <c r="CG29" s="352">
        <f>IF(OR(CA29="",AN29="□"),"",IF(AND($BH$9="『ZEB』",CD29&gt;=100,CA29&gt;=50,CD29&lt;&gt;""),"OK",IF(AND($BH$9="Nearly ZEB",CD29&gt;=75,CD29&lt;100,CA29&gt;=50),"OK",IF(AND($BH$9="ZEB Ready",CA29&gt;=50),"OK",IF(AND($BH$9="ZEB Oriented",CA29&gt;=30),"OK","NG")))))</f>
      </c>
      <c r="CH29" s="353"/>
    </row>
    <row r="30" spans="3:86" ht="15">
      <c r="C30" s="278"/>
      <c r="D30" s="279"/>
      <c r="E30" s="243"/>
      <c r="F30" s="243"/>
      <c r="G30" s="243"/>
      <c r="H30" s="243"/>
      <c r="I30" s="243"/>
      <c r="J30" s="243"/>
      <c r="K30" s="390"/>
      <c r="L30" s="390"/>
      <c r="M30" s="390"/>
      <c r="N30" s="390"/>
      <c r="O30" s="390"/>
      <c r="P30" s="390"/>
      <c r="Q30" s="390"/>
      <c r="R30" s="390"/>
      <c r="S30" s="390"/>
      <c r="T30" s="390"/>
      <c r="U30" s="390"/>
      <c r="V30" s="390"/>
      <c r="W30" s="392"/>
      <c r="X30" s="392"/>
      <c r="Y30" s="392"/>
      <c r="Z30" s="392"/>
      <c r="AA30" s="392"/>
      <c r="AB30" s="392"/>
      <c r="AC30" s="394"/>
      <c r="AD30" s="394"/>
      <c r="AE30" s="394"/>
      <c r="AF30" s="394"/>
      <c r="AG30" s="394"/>
      <c r="AH30" s="394"/>
      <c r="AI30" s="288"/>
      <c r="AJ30" s="288"/>
      <c r="AK30" s="289"/>
      <c r="AN30" s="278"/>
      <c r="AO30" s="279"/>
      <c r="AP30" s="243"/>
      <c r="AQ30" s="243"/>
      <c r="AR30" s="243"/>
      <c r="AS30" s="243"/>
      <c r="AT30" s="243"/>
      <c r="AU30" s="292" t="s">
        <v>35</v>
      </c>
      <c r="AV30" s="292"/>
      <c r="AW30" s="292"/>
      <c r="AX30" s="292"/>
      <c r="AY30" s="292"/>
      <c r="AZ30" s="327"/>
      <c r="BA30" s="327"/>
      <c r="BB30" s="327"/>
      <c r="BC30" s="327"/>
      <c r="BD30" s="327"/>
      <c r="BE30" s="397"/>
      <c r="BF30" s="398"/>
      <c r="BG30" s="398"/>
      <c r="BH30" s="398"/>
      <c r="BI30" s="384"/>
      <c r="BJ30" s="373"/>
      <c r="BK30" s="373"/>
      <c r="BL30" s="373"/>
      <c r="BM30" s="373"/>
      <c r="BN30" s="374"/>
      <c r="BO30" s="377"/>
      <c r="BP30" s="377"/>
      <c r="BQ30" s="378"/>
      <c r="BR30" s="396"/>
      <c r="BS30" s="377"/>
      <c r="BT30" s="377"/>
      <c r="BU30" s="384"/>
      <c r="BV30" s="373"/>
      <c r="BW30" s="373"/>
      <c r="BX30" s="373"/>
      <c r="BY30" s="373"/>
      <c r="BZ30" s="374"/>
      <c r="CA30" s="348"/>
      <c r="CB30" s="348"/>
      <c r="CC30" s="349"/>
      <c r="CD30" s="348"/>
      <c r="CE30" s="348"/>
      <c r="CF30" s="349"/>
      <c r="CG30" s="352"/>
      <c r="CH30" s="353"/>
    </row>
    <row r="31" spans="3:86" ht="15">
      <c r="C31" s="278" t="s">
        <v>3</v>
      </c>
      <c r="D31" s="279"/>
      <c r="E31" s="243" t="s">
        <v>18</v>
      </c>
      <c r="F31" s="243"/>
      <c r="G31" s="243"/>
      <c r="H31" s="243"/>
      <c r="I31" s="243"/>
      <c r="J31" s="243"/>
      <c r="K31" s="390"/>
      <c r="L31" s="390"/>
      <c r="M31" s="390"/>
      <c r="N31" s="390"/>
      <c r="O31" s="390"/>
      <c r="P31" s="390"/>
      <c r="Q31" s="390"/>
      <c r="R31" s="390"/>
      <c r="S31" s="390"/>
      <c r="T31" s="390"/>
      <c r="U31" s="390"/>
      <c r="V31" s="390"/>
      <c r="W31" s="399">
        <f>IF(OR(K31="",Q31=""),"",K31-Q31)</f>
      </c>
      <c r="X31" s="399"/>
      <c r="Y31" s="399"/>
      <c r="Z31" s="399"/>
      <c r="AA31" s="399"/>
      <c r="AB31" s="399"/>
      <c r="AC31" s="400">
        <f>IF(W31="","",ROUNDDOWN(W31/K31*100,0))</f>
      </c>
      <c r="AD31" s="400"/>
      <c r="AE31" s="400"/>
      <c r="AF31" s="400"/>
      <c r="AG31" s="400"/>
      <c r="AH31" s="400"/>
      <c r="AI31" s="322">
        <f>IF(AC31="","",IF(AC31&lt;30,"NG","OK"))</f>
      </c>
      <c r="AJ31" s="322"/>
      <c r="AK31" s="323"/>
      <c r="AN31" s="278" t="s">
        <v>3</v>
      </c>
      <c r="AO31" s="279"/>
      <c r="AP31" s="243" t="s">
        <v>18</v>
      </c>
      <c r="AQ31" s="243"/>
      <c r="AR31" s="243"/>
      <c r="AS31" s="243"/>
      <c r="AT31" s="243"/>
      <c r="AU31" s="243" t="s">
        <v>36</v>
      </c>
      <c r="AV31" s="243"/>
      <c r="AW31" s="243"/>
      <c r="AX31" s="243"/>
      <c r="AY31" s="243"/>
      <c r="AZ31" s="327"/>
      <c r="BA31" s="327"/>
      <c r="BB31" s="327"/>
      <c r="BC31" s="327"/>
      <c r="BD31" s="327"/>
      <c r="BE31" s="386"/>
      <c r="BF31" s="387"/>
      <c r="BG31" s="387"/>
      <c r="BH31" s="387"/>
      <c r="BI31" s="384"/>
      <c r="BJ31" s="373"/>
      <c r="BK31" s="373"/>
      <c r="BL31" s="373"/>
      <c r="BM31" s="373"/>
      <c r="BN31" s="374"/>
      <c r="BO31" s="377">
        <f>IF(OR($BE31="",BI31=""),"",$BE31-BI31)</f>
      </c>
      <c r="BP31" s="377"/>
      <c r="BQ31" s="378"/>
      <c r="BR31" s="381">
        <f>IF(OR($BE31="",BL31=""),"",$BE31-BL31)</f>
      </c>
      <c r="BS31" s="382"/>
      <c r="BT31" s="382"/>
      <c r="BU31" s="384"/>
      <c r="BV31" s="373"/>
      <c r="BW31" s="373"/>
      <c r="BX31" s="373"/>
      <c r="BY31" s="373"/>
      <c r="BZ31" s="374"/>
      <c r="CA31" s="348">
        <f>IF($AZ31="","",IF($AZ31="標準入力法",IF(BO31="","",ROUNDDOWN(BO31/$BE31*100,0)),IF(BU31="","",ROUNDDOWN((1-BU31)*100,0))))</f>
      </c>
      <c r="CB31" s="348"/>
      <c r="CC31" s="349"/>
      <c r="CD31" s="348">
        <f>IF($AZ31="","",IF($AZ31="標準入力法",IF(BR31="","",ROUNDDOWN(BR31/$BE31*100,0)),IF(BX31="","",ROUNDDOWN((1-BX31)*100,0))))</f>
      </c>
      <c r="CE31" s="348"/>
      <c r="CF31" s="349"/>
      <c r="CG31" s="352">
        <f>IF(OR(CA31="",AN31="□"),"",IF(AND($BH$9="『ZEB』",CD31&gt;=100,CA31&gt;=50,CD31&lt;&gt;""),"OK",IF(AND($BH$9="Nearly ZEB",CD31&gt;=75,CD31&lt;100,CA31&gt;=50),"OK",IF(AND($BH$9="ZEB Ready",CA31&gt;=50),"OK",IF(AND($BH$9="ZEB Oriented",CA31&gt;=30),"OK","NG")))))</f>
      </c>
      <c r="CH31" s="353"/>
    </row>
    <row r="32" spans="3:86" ht="15">
      <c r="C32" s="278"/>
      <c r="D32" s="279"/>
      <c r="E32" s="243"/>
      <c r="F32" s="243"/>
      <c r="G32" s="243"/>
      <c r="H32" s="243"/>
      <c r="I32" s="243"/>
      <c r="J32" s="243"/>
      <c r="K32" s="390"/>
      <c r="L32" s="390"/>
      <c r="M32" s="390"/>
      <c r="N32" s="390"/>
      <c r="O32" s="390"/>
      <c r="P32" s="390"/>
      <c r="Q32" s="390"/>
      <c r="R32" s="390"/>
      <c r="S32" s="390"/>
      <c r="T32" s="390"/>
      <c r="U32" s="390"/>
      <c r="V32" s="390"/>
      <c r="W32" s="392"/>
      <c r="X32" s="392"/>
      <c r="Y32" s="392"/>
      <c r="Z32" s="392"/>
      <c r="AA32" s="392"/>
      <c r="AB32" s="392"/>
      <c r="AC32" s="394"/>
      <c r="AD32" s="394"/>
      <c r="AE32" s="394"/>
      <c r="AF32" s="394"/>
      <c r="AG32" s="394"/>
      <c r="AH32" s="394"/>
      <c r="AI32" s="288"/>
      <c r="AJ32" s="288"/>
      <c r="AK32" s="289"/>
      <c r="AN32" s="278"/>
      <c r="AO32" s="279"/>
      <c r="AP32" s="243"/>
      <c r="AQ32" s="243"/>
      <c r="AR32" s="243"/>
      <c r="AS32" s="243"/>
      <c r="AT32" s="243"/>
      <c r="AU32" s="243"/>
      <c r="AV32" s="243"/>
      <c r="AW32" s="243"/>
      <c r="AX32" s="243"/>
      <c r="AY32" s="243"/>
      <c r="AZ32" s="327"/>
      <c r="BA32" s="327"/>
      <c r="BB32" s="327"/>
      <c r="BC32" s="327"/>
      <c r="BD32" s="327"/>
      <c r="BE32" s="397"/>
      <c r="BF32" s="398"/>
      <c r="BG32" s="398"/>
      <c r="BH32" s="398"/>
      <c r="BI32" s="384"/>
      <c r="BJ32" s="373"/>
      <c r="BK32" s="373"/>
      <c r="BL32" s="373"/>
      <c r="BM32" s="373"/>
      <c r="BN32" s="374"/>
      <c r="BO32" s="377"/>
      <c r="BP32" s="377"/>
      <c r="BQ32" s="378"/>
      <c r="BR32" s="396"/>
      <c r="BS32" s="377"/>
      <c r="BT32" s="377"/>
      <c r="BU32" s="384"/>
      <c r="BV32" s="373"/>
      <c r="BW32" s="373"/>
      <c r="BX32" s="373"/>
      <c r="BY32" s="373"/>
      <c r="BZ32" s="374"/>
      <c r="CA32" s="348"/>
      <c r="CB32" s="348"/>
      <c r="CC32" s="349"/>
      <c r="CD32" s="348"/>
      <c r="CE32" s="348"/>
      <c r="CF32" s="349"/>
      <c r="CG32" s="352"/>
      <c r="CH32" s="353"/>
    </row>
    <row r="33" spans="3:86" ht="15">
      <c r="C33" s="278" t="s">
        <v>3</v>
      </c>
      <c r="D33" s="279"/>
      <c r="E33" s="243" t="s">
        <v>19</v>
      </c>
      <c r="F33" s="243"/>
      <c r="G33" s="243"/>
      <c r="H33" s="243"/>
      <c r="I33" s="243"/>
      <c r="J33" s="243"/>
      <c r="K33" s="390"/>
      <c r="L33" s="390"/>
      <c r="M33" s="390"/>
      <c r="N33" s="390"/>
      <c r="O33" s="390"/>
      <c r="P33" s="390"/>
      <c r="Q33" s="390"/>
      <c r="R33" s="390"/>
      <c r="S33" s="390"/>
      <c r="T33" s="390"/>
      <c r="U33" s="390"/>
      <c r="V33" s="390"/>
      <c r="W33" s="392">
        <f>IF(OR(K33="",Q33=""),"",K33-Q33)</f>
      </c>
      <c r="X33" s="392"/>
      <c r="Y33" s="392"/>
      <c r="Z33" s="392"/>
      <c r="AA33" s="392"/>
      <c r="AB33" s="392"/>
      <c r="AC33" s="394">
        <f>IF(W33="","",ROUNDDOWN(W33/K33*100,0))</f>
      </c>
      <c r="AD33" s="394"/>
      <c r="AE33" s="394"/>
      <c r="AF33" s="394"/>
      <c r="AG33" s="394"/>
      <c r="AH33" s="394"/>
      <c r="AI33" s="322">
        <f>IF(AC33="","",IF(AC33&lt;30,"NG","OK"))</f>
      </c>
      <c r="AJ33" s="322"/>
      <c r="AK33" s="323"/>
      <c r="AN33" s="278" t="s">
        <v>3</v>
      </c>
      <c r="AO33" s="279"/>
      <c r="AP33" s="243" t="s">
        <v>19</v>
      </c>
      <c r="AQ33" s="243"/>
      <c r="AR33" s="243"/>
      <c r="AS33" s="243"/>
      <c r="AT33" s="243"/>
      <c r="AU33" s="283" t="s">
        <v>37</v>
      </c>
      <c r="AV33" s="283"/>
      <c r="AW33" s="283"/>
      <c r="AX33" s="283"/>
      <c r="AY33" s="283"/>
      <c r="AZ33" s="327"/>
      <c r="BA33" s="327"/>
      <c r="BB33" s="327"/>
      <c r="BC33" s="327"/>
      <c r="BD33" s="327"/>
      <c r="BE33" s="386"/>
      <c r="BF33" s="387"/>
      <c r="BG33" s="387"/>
      <c r="BH33" s="387"/>
      <c r="BI33" s="384"/>
      <c r="BJ33" s="373"/>
      <c r="BK33" s="373"/>
      <c r="BL33" s="373"/>
      <c r="BM33" s="373"/>
      <c r="BN33" s="374"/>
      <c r="BO33" s="377">
        <f>IF(OR($BE33="",BI33=""),"",$BE33-BI33)</f>
      </c>
      <c r="BP33" s="377"/>
      <c r="BQ33" s="378"/>
      <c r="BR33" s="381">
        <f>IF(OR($BE33="",BL33=""),"",$BE33-BL33)</f>
      </c>
      <c r="BS33" s="382"/>
      <c r="BT33" s="382"/>
      <c r="BU33" s="384"/>
      <c r="BV33" s="373"/>
      <c r="BW33" s="373"/>
      <c r="BX33" s="373"/>
      <c r="BY33" s="373"/>
      <c r="BZ33" s="374"/>
      <c r="CA33" s="348">
        <f>IF($AZ33="","",IF($AZ33="標準入力法",IF(BO33="","",ROUNDDOWN(BO33/$BE33*100,0)),IF(BU33="","",ROUNDDOWN((1-BU33)*100,0))))</f>
      </c>
      <c r="CB33" s="348"/>
      <c r="CC33" s="349"/>
      <c r="CD33" s="348">
        <f>IF($AZ33="","",IF($AZ33="標準入力法",IF(BR33="","",ROUNDDOWN(BR33/$BE33*100,0)),IF(BX33="","",ROUNDDOWN((1-BX33)*100,0))))</f>
      </c>
      <c r="CE33" s="348"/>
      <c r="CF33" s="349"/>
      <c r="CG33" s="352">
        <f>IF(OR(CA33="",AN33="□"),"",IF(AND($BH$9="『ZEB』",CD33&gt;=100,CA33&gt;=50,CD33&lt;&gt;""),"OK",IF(AND($BH$9="Nearly ZEB",CD33&gt;=75,CD33&lt;100,CA33&gt;=50),"OK",IF(AND($BH$9="ZEB Ready",CA33&gt;=50),"OK",IF(AND($BH$9="ZEB Oriented",CA33&gt;=30),"OK","NG")))))</f>
      </c>
      <c r="CH33" s="353"/>
    </row>
    <row r="34" spans="3:86" ht="15.75" thickBot="1">
      <c r="C34" s="280"/>
      <c r="D34" s="281"/>
      <c r="E34" s="282"/>
      <c r="F34" s="282"/>
      <c r="G34" s="282"/>
      <c r="H34" s="282"/>
      <c r="I34" s="282"/>
      <c r="J34" s="282"/>
      <c r="K34" s="391"/>
      <c r="L34" s="391"/>
      <c r="M34" s="391"/>
      <c r="N34" s="391"/>
      <c r="O34" s="391"/>
      <c r="P34" s="391"/>
      <c r="Q34" s="391"/>
      <c r="R34" s="391"/>
      <c r="S34" s="391"/>
      <c r="T34" s="391"/>
      <c r="U34" s="391"/>
      <c r="V34" s="391"/>
      <c r="W34" s="393"/>
      <c r="X34" s="393"/>
      <c r="Y34" s="393"/>
      <c r="Z34" s="393"/>
      <c r="AA34" s="393"/>
      <c r="AB34" s="393"/>
      <c r="AC34" s="395"/>
      <c r="AD34" s="395"/>
      <c r="AE34" s="395"/>
      <c r="AF34" s="395"/>
      <c r="AG34" s="395"/>
      <c r="AH34" s="395"/>
      <c r="AI34" s="288"/>
      <c r="AJ34" s="288"/>
      <c r="AK34" s="289"/>
      <c r="AN34" s="280"/>
      <c r="AO34" s="281"/>
      <c r="AP34" s="282"/>
      <c r="AQ34" s="282"/>
      <c r="AR34" s="282"/>
      <c r="AS34" s="282"/>
      <c r="AT34" s="282"/>
      <c r="AU34" s="259" t="s">
        <v>38</v>
      </c>
      <c r="AV34" s="259"/>
      <c r="AW34" s="259"/>
      <c r="AX34" s="259"/>
      <c r="AY34" s="259"/>
      <c r="AZ34" s="329"/>
      <c r="BA34" s="329"/>
      <c r="BB34" s="329"/>
      <c r="BC34" s="329"/>
      <c r="BD34" s="329"/>
      <c r="BE34" s="388"/>
      <c r="BF34" s="389"/>
      <c r="BG34" s="389"/>
      <c r="BH34" s="389"/>
      <c r="BI34" s="385"/>
      <c r="BJ34" s="375"/>
      <c r="BK34" s="375"/>
      <c r="BL34" s="375"/>
      <c r="BM34" s="375"/>
      <c r="BN34" s="376"/>
      <c r="BO34" s="379"/>
      <c r="BP34" s="379"/>
      <c r="BQ34" s="380"/>
      <c r="BR34" s="383"/>
      <c r="BS34" s="379"/>
      <c r="BT34" s="379"/>
      <c r="BU34" s="385"/>
      <c r="BV34" s="375"/>
      <c r="BW34" s="375"/>
      <c r="BX34" s="375"/>
      <c r="BY34" s="375"/>
      <c r="BZ34" s="376"/>
      <c r="CA34" s="350"/>
      <c r="CB34" s="350"/>
      <c r="CC34" s="351"/>
      <c r="CD34" s="350"/>
      <c r="CE34" s="350"/>
      <c r="CF34" s="351"/>
      <c r="CG34" s="354"/>
      <c r="CH34" s="355"/>
    </row>
    <row r="35" spans="40:43" ht="15">
      <c r="AN35" s="20"/>
      <c r="AQ35" s="11"/>
    </row>
    <row r="36" spans="3:43" ht="14.25" customHeight="1" thickBot="1">
      <c r="C36" s="12" t="s">
        <v>146</v>
      </c>
      <c r="AN36" s="16" t="s">
        <v>60</v>
      </c>
      <c r="AQ36" s="11"/>
    </row>
    <row r="37" spans="3:86" ht="14.25" customHeight="1">
      <c r="C37" s="356" t="s">
        <v>9</v>
      </c>
      <c r="D37" s="314"/>
      <c r="E37" s="331" t="s">
        <v>10</v>
      </c>
      <c r="F37" s="331"/>
      <c r="G37" s="331"/>
      <c r="H37" s="331"/>
      <c r="I37" s="331"/>
      <c r="J37" s="331"/>
      <c r="K37" s="331" t="s">
        <v>11</v>
      </c>
      <c r="L37" s="331"/>
      <c r="M37" s="331"/>
      <c r="N37" s="331"/>
      <c r="O37" s="331"/>
      <c r="P37" s="331"/>
      <c r="Q37" s="345" t="s">
        <v>23</v>
      </c>
      <c r="R37" s="331"/>
      <c r="S37" s="331"/>
      <c r="T37" s="331"/>
      <c r="U37" s="331"/>
      <c r="V37" s="331"/>
      <c r="W37" s="331"/>
      <c r="X37" s="331"/>
      <c r="Y37" s="331"/>
      <c r="Z37" s="345" t="s">
        <v>41</v>
      </c>
      <c r="AA37" s="331"/>
      <c r="AB37" s="331"/>
      <c r="AC37" s="331"/>
      <c r="AD37" s="331"/>
      <c r="AE37" s="331"/>
      <c r="AF37" s="331"/>
      <c r="AG37" s="331"/>
      <c r="AH37" s="331"/>
      <c r="AI37" s="331" t="s">
        <v>22</v>
      </c>
      <c r="AJ37" s="331"/>
      <c r="AK37" s="361"/>
      <c r="AN37" s="364" t="s">
        <v>141</v>
      </c>
      <c r="AO37" s="365"/>
      <c r="AP37" s="365"/>
      <c r="AQ37" s="365"/>
      <c r="AR37" s="365"/>
      <c r="AS37" s="365"/>
      <c r="AT37" s="365"/>
      <c r="AU37" s="365"/>
      <c r="AV37" s="365"/>
      <c r="AW37" s="365"/>
      <c r="AX37" s="365"/>
      <c r="AY37" s="366"/>
      <c r="AZ37" s="330" t="s">
        <v>47</v>
      </c>
      <c r="BA37" s="331"/>
      <c r="BB37" s="331"/>
      <c r="BC37" s="331"/>
      <c r="BD37" s="331"/>
      <c r="BE37" s="333" t="s">
        <v>61</v>
      </c>
      <c r="BF37" s="334"/>
      <c r="BG37" s="334"/>
      <c r="BH37" s="334"/>
      <c r="BI37" s="337" t="s">
        <v>62</v>
      </c>
      <c r="BJ37" s="338"/>
      <c r="BK37" s="338"/>
      <c r="BL37" s="338"/>
      <c r="BM37" s="338"/>
      <c r="BN37" s="338"/>
      <c r="BO37" s="337" t="s">
        <v>55</v>
      </c>
      <c r="BP37" s="338"/>
      <c r="BQ37" s="338"/>
      <c r="BR37" s="338"/>
      <c r="BS37" s="338"/>
      <c r="BT37" s="338"/>
      <c r="BU37" s="341" t="s">
        <v>140</v>
      </c>
      <c r="BV37" s="342"/>
      <c r="BW37" s="342"/>
      <c r="BX37" s="342"/>
      <c r="BY37" s="342"/>
      <c r="BZ37" s="342"/>
      <c r="CA37" s="345" t="s">
        <v>41</v>
      </c>
      <c r="CB37" s="345"/>
      <c r="CC37" s="345"/>
      <c r="CD37" s="345"/>
      <c r="CE37" s="345"/>
      <c r="CF37" s="345"/>
      <c r="CG37" s="314" t="s">
        <v>22</v>
      </c>
      <c r="CH37" s="315"/>
    </row>
    <row r="38" spans="3:86" ht="15">
      <c r="C38" s="357"/>
      <c r="D38" s="316"/>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362"/>
      <c r="AN38" s="367"/>
      <c r="AO38" s="368"/>
      <c r="AP38" s="368"/>
      <c r="AQ38" s="368"/>
      <c r="AR38" s="368"/>
      <c r="AS38" s="368"/>
      <c r="AT38" s="368"/>
      <c r="AU38" s="368"/>
      <c r="AV38" s="368"/>
      <c r="AW38" s="368"/>
      <c r="AX38" s="368"/>
      <c r="AY38" s="369"/>
      <c r="AZ38" s="332"/>
      <c r="BA38" s="243"/>
      <c r="BB38" s="243"/>
      <c r="BC38" s="243"/>
      <c r="BD38" s="243"/>
      <c r="BE38" s="335"/>
      <c r="BF38" s="335"/>
      <c r="BG38" s="335"/>
      <c r="BH38" s="335"/>
      <c r="BI38" s="339"/>
      <c r="BJ38" s="339"/>
      <c r="BK38" s="339"/>
      <c r="BL38" s="339"/>
      <c r="BM38" s="339"/>
      <c r="BN38" s="339"/>
      <c r="BO38" s="339"/>
      <c r="BP38" s="339"/>
      <c r="BQ38" s="339"/>
      <c r="BR38" s="339"/>
      <c r="BS38" s="339"/>
      <c r="BT38" s="339"/>
      <c r="BU38" s="343"/>
      <c r="BV38" s="343"/>
      <c r="BW38" s="343"/>
      <c r="BX38" s="343"/>
      <c r="BY38" s="343"/>
      <c r="BZ38" s="343"/>
      <c r="CA38" s="346"/>
      <c r="CB38" s="346"/>
      <c r="CC38" s="346"/>
      <c r="CD38" s="346"/>
      <c r="CE38" s="346"/>
      <c r="CF38" s="346"/>
      <c r="CG38" s="316"/>
      <c r="CH38" s="317"/>
    </row>
    <row r="39" spans="3:86" ht="13.5" customHeight="1" thickBot="1">
      <c r="C39" s="358"/>
      <c r="D39" s="359"/>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3"/>
      <c r="AN39" s="367"/>
      <c r="AO39" s="368"/>
      <c r="AP39" s="368"/>
      <c r="AQ39" s="368"/>
      <c r="AR39" s="368"/>
      <c r="AS39" s="368"/>
      <c r="AT39" s="368"/>
      <c r="AU39" s="368"/>
      <c r="AV39" s="368"/>
      <c r="AW39" s="368"/>
      <c r="AX39" s="368"/>
      <c r="AY39" s="369"/>
      <c r="AZ39" s="239"/>
      <c r="BA39" s="302"/>
      <c r="BB39" s="302"/>
      <c r="BC39" s="302"/>
      <c r="BD39" s="302"/>
      <c r="BE39" s="336"/>
      <c r="BF39" s="336"/>
      <c r="BG39" s="336"/>
      <c r="BH39" s="336"/>
      <c r="BI39" s="340"/>
      <c r="BJ39" s="340"/>
      <c r="BK39" s="340"/>
      <c r="BL39" s="340"/>
      <c r="BM39" s="340"/>
      <c r="BN39" s="340"/>
      <c r="BO39" s="340"/>
      <c r="BP39" s="340"/>
      <c r="BQ39" s="340"/>
      <c r="BR39" s="340"/>
      <c r="BS39" s="340"/>
      <c r="BT39" s="340"/>
      <c r="BU39" s="344"/>
      <c r="BV39" s="344"/>
      <c r="BW39" s="344"/>
      <c r="BX39" s="344"/>
      <c r="BY39" s="344"/>
      <c r="BZ39" s="344"/>
      <c r="CA39" s="347"/>
      <c r="CB39" s="347"/>
      <c r="CC39" s="347"/>
      <c r="CD39" s="347"/>
      <c r="CE39" s="347"/>
      <c r="CF39" s="347"/>
      <c r="CG39" s="318"/>
      <c r="CH39" s="319"/>
    </row>
    <row r="40" spans="3:86" ht="14.25" customHeight="1" thickTop="1">
      <c r="C40" s="300" t="s">
        <v>3</v>
      </c>
      <c r="D40" s="301"/>
      <c r="E40" s="304" t="s">
        <v>12</v>
      </c>
      <c r="F40" s="304"/>
      <c r="G40" s="304"/>
      <c r="H40" s="304"/>
      <c r="I40" s="304"/>
      <c r="J40" s="304"/>
      <c r="K40" s="304" t="s">
        <v>24</v>
      </c>
      <c r="L40" s="304"/>
      <c r="M40" s="304"/>
      <c r="N40" s="304"/>
      <c r="O40" s="304"/>
      <c r="P40" s="304"/>
      <c r="Q40" s="320"/>
      <c r="R40" s="320"/>
      <c r="S40" s="320"/>
      <c r="T40" s="320"/>
      <c r="U40" s="320"/>
      <c r="V40" s="320"/>
      <c r="W40" s="320"/>
      <c r="X40" s="320"/>
      <c r="Y40" s="320"/>
      <c r="Z40" s="321">
        <f>IF(Q40="","",(1-Q40)*100)</f>
      </c>
      <c r="AA40" s="321"/>
      <c r="AB40" s="321"/>
      <c r="AC40" s="321"/>
      <c r="AD40" s="321"/>
      <c r="AE40" s="321"/>
      <c r="AF40" s="321"/>
      <c r="AG40" s="321"/>
      <c r="AH40" s="321"/>
      <c r="AI40" s="322">
        <f>IF(Z40="","",IF(Z40&lt;40,"NG","OK"))</f>
      </c>
      <c r="AJ40" s="322"/>
      <c r="AK40" s="323"/>
      <c r="AN40" s="367"/>
      <c r="AO40" s="368"/>
      <c r="AP40" s="368"/>
      <c r="AQ40" s="368"/>
      <c r="AR40" s="368"/>
      <c r="AS40" s="368"/>
      <c r="AT40" s="368"/>
      <c r="AU40" s="368"/>
      <c r="AV40" s="368"/>
      <c r="AW40" s="368"/>
      <c r="AX40" s="368"/>
      <c r="AY40" s="369"/>
      <c r="AZ40" s="324"/>
      <c r="BA40" s="325"/>
      <c r="BB40" s="325"/>
      <c r="BC40" s="325"/>
      <c r="BD40" s="325"/>
      <c r="BE40" s="308"/>
      <c r="BF40" s="308"/>
      <c r="BG40" s="308"/>
      <c r="BH40" s="308"/>
      <c r="BI40" s="308"/>
      <c r="BJ40" s="308"/>
      <c r="BK40" s="308"/>
      <c r="BL40" s="308"/>
      <c r="BM40" s="308"/>
      <c r="BN40" s="308"/>
      <c r="BO40" s="305">
        <f>IF(OR(BE40="",BI40=""),"",BE40-BI40)</f>
      </c>
      <c r="BP40" s="305"/>
      <c r="BQ40" s="305"/>
      <c r="BR40" s="305"/>
      <c r="BS40" s="305"/>
      <c r="BT40" s="305"/>
      <c r="BU40" s="308"/>
      <c r="BV40" s="308"/>
      <c r="BW40" s="308"/>
      <c r="BX40" s="308"/>
      <c r="BY40" s="308"/>
      <c r="BZ40" s="308"/>
      <c r="CA40" s="309">
        <f>IF(AZ40="","",IF(AZ40="標準入力法",IF(BO40="","",ROUNDDOWN(BO40/BE40*100,0)),IF(BU40="","",ROUNDDOWN((1-BU40)*100,0))))</f>
      </c>
      <c r="CB40" s="309"/>
      <c r="CC40" s="309"/>
      <c r="CD40" s="309"/>
      <c r="CE40" s="309"/>
      <c r="CF40" s="309"/>
      <c r="CG40" s="312">
        <f>IF(CA40="","",IF(CA40&gt;=20,"OK","NG"))</f>
      </c>
      <c r="CH40" s="313"/>
    </row>
    <row r="41" spans="3:86" ht="15">
      <c r="C41" s="278"/>
      <c r="D41" s="279"/>
      <c r="E41" s="243"/>
      <c r="F41" s="243"/>
      <c r="G41" s="243"/>
      <c r="H41" s="243"/>
      <c r="I41" s="243"/>
      <c r="J41" s="243"/>
      <c r="K41" s="243"/>
      <c r="L41" s="243"/>
      <c r="M41" s="243"/>
      <c r="N41" s="243"/>
      <c r="O41" s="243"/>
      <c r="P41" s="243"/>
      <c r="Q41" s="284"/>
      <c r="R41" s="284"/>
      <c r="S41" s="284"/>
      <c r="T41" s="284"/>
      <c r="U41" s="284"/>
      <c r="V41" s="284"/>
      <c r="W41" s="284"/>
      <c r="X41" s="284"/>
      <c r="Y41" s="284"/>
      <c r="Z41" s="286"/>
      <c r="AA41" s="286"/>
      <c r="AB41" s="286"/>
      <c r="AC41" s="286"/>
      <c r="AD41" s="286"/>
      <c r="AE41" s="286"/>
      <c r="AF41" s="286"/>
      <c r="AG41" s="286"/>
      <c r="AH41" s="286"/>
      <c r="AI41" s="288"/>
      <c r="AJ41" s="288"/>
      <c r="AK41" s="289"/>
      <c r="AN41" s="367"/>
      <c r="AO41" s="368"/>
      <c r="AP41" s="368"/>
      <c r="AQ41" s="368"/>
      <c r="AR41" s="368"/>
      <c r="AS41" s="368"/>
      <c r="AT41" s="368"/>
      <c r="AU41" s="368"/>
      <c r="AV41" s="368"/>
      <c r="AW41" s="368"/>
      <c r="AX41" s="368"/>
      <c r="AY41" s="369"/>
      <c r="AZ41" s="326"/>
      <c r="BA41" s="327"/>
      <c r="BB41" s="327"/>
      <c r="BC41" s="327"/>
      <c r="BD41" s="327"/>
      <c r="BE41" s="284"/>
      <c r="BF41" s="284"/>
      <c r="BG41" s="284"/>
      <c r="BH41" s="284"/>
      <c r="BI41" s="284"/>
      <c r="BJ41" s="284"/>
      <c r="BK41" s="284"/>
      <c r="BL41" s="284"/>
      <c r="BM41" s="284"/>
      <c r="BN41" s="284"/>
      <c r="BO41" s="306"/>
      <c r="BP41" s="306"/>
      <c r="BQ41" s="306"/>
      <c r="BR41" s="306"/>
      <c r="BS41" s="306"/>
      <c r="BT41" s="306"/>
      <c r="BU41" s="284"/>
      <c r="BV41" s="284"/>
      <c r="BW41" s="284"/>
      <c r="BX41" s="284"/>
      <c r="BY41" s="284"/>
      <c r="BZ41" s="284"/>
      <c r="CA41" s="310"/>
      <c r="CB41" s="310"/>
      <c r="CC41" s="310"/>
      <c r="CD41" s="310"/>
      <c r="CE41" s="310"/>
      <c r="CF41" s="310"/>
      <c r="CG41" s="288"/>
      <c r="CH41" s="289"/>
    </row>
    <row r="42" spans="3:86" ht="15.75" thickBot="1">
      <c r="C42" s="296" t="s">
        <v>3</v>
      </c>
      <c r="D42" s="297"/>
      <c r="E42" s="302" t="s">
        <v>13</v>
      </c>
      <c r="F42" s="302"/>
      <c r="G42" s="302"/>
      <c r="H42" s="302"/>
      <c r="I42" s="302"/>
      <c r="J42" s="302"/>
      <c r="K42" s="283" t="s">
        <v>25</v>
      </c>
      <c r="L42" s="283"/>
      <c r="M42" s="283"/>
      <c r="N42" s="283"/>
      <c r="O42" s="283"/>
      <c r="P42" s="283"/>
      <c r="Q42" s="284"/>
      <c r="R42" s="284"/>
      <c r="S42" s="284"/>
      <c r="T42" s="284"/>
      <c r="U42" s="284"/>
      <c r="V42" s="284"/>
      <c r="W42" s="284"/>
      <c r="X42" s="284"/>
      <c r="Y42" s="284"/>
      <c r="Z42" s="286">
        <f>IF(Q42="","",(1-Q42)*100)</f>
      </c>
      <c r="AA42" s="286"/>
      <c r="AB42" s="286"/>
      <c r="AC42" s="286"/>
      <c r="AD42" s="286"/>
      <c r="AE42" s="286"/>
      <c r="AF42" s="286"/>
      <c r="AG42" s="286"/>
      <c r="AH42" s="286"/>
      <c r="AI42" s="288">
        <f>IF(Z42="","",IF(Z42&lt;40,"NG","OK"))</f>
      </c>
      <c r="AJ42" s="288"/>
      <c r="AK42" s="289"/>
      <c r="AN42" s="370"/>
      <c r="AO42" s="371"/>
      <c r="AP42" s="371"/>
      <c r="AQ42" s="371"/>
      <c r="AR42" s="371"/>
      <c r="AS42" s="371"/>
      <c r="AT42" s="371"/>
      <c r="AU42" s="371"/>
      <c r="AV42" s="371"/>
      <c r="AW42" s="371"/>
      <c r="AX42" s="371"/>
      <c r="AY42" s="372"/>
      <c r="AZ42" s="328"/>
      <c r="BA42" s="329"/>
      <c r="BB42" s="329"/>
      <c r="BC42" s="329"/>
      <c r="BD42" s="329"/>
      <c r="BE42" s="285"/>
      <c r="BF42" s="285"/>
      <c r="BG42" s="285"/>
      <c r="BH42" s="285"/>
      <c r="BI42" s="285"/>
      <c r="BJ42" s="285"/>
      <c r="BK42" s="285"/>
      <c r="BL42" s="285"/>
      <c r="BM42" s="285"/>
      <c r="BN42" s="285"/>
      <c r="BO42" s="307"/>
      <c r="BP42" s="307"/>
      <c r="BQ42" s="307"/>
      <c r="BR42" s="307"/>
      <c r="BS42" s="307"/>
      <c r="BT42" s="307"/>
      <c r="BU42" s="285"/>
      <c r="BV42" s="285"/>
      <c r="BW42" s="285"/>
      <c r="BX42" s="285"/>
      <c r="BY42" s="285"/>
      <c r="BZ42" s="285"/>
      <c r="CA42" s="311"/>
      <c r="CB42" s="311"/>
      <c r="CC42" s="311"/>
      <c r="CD42" s="311"/>
      <c r="CE42" s="311"/>
      <c r="CF42" s="311"/>
      <c r="CG42" s="290"/>
      <c r="CH42" s="291"/>
    </row>
    <row r="43" spans="3:89" ht="15">
      <c r="C43" s="298"/>
      <c r="D43" s="299"/>
      <c r="E43" s="303"/>
      <c r="F43" s="303"/>
      <c r="G43" s="303"/>
      <c r="H43" s="303"/>
      <c r="I43" s="303"/>
      <c r="J43" s="303"/>
      <c r="K43" s="295" t="s">
        <v>26</v>
      </c>
      <c r="L43" s="295"/>
      <c r="M43" s="295"/>
      <c r="N43" s="295"/>
      <c r="O43" s="295"/>
      <c r="P43" s="295"/>
      <c r="Q43" s="284"/>
      <c r="R43" s="284"/>
      <c r="S43" s="284"/>
      <c r="T43" s="284"/>
      <c r="U43" s="284"/>
      <c r="V43" s="284"/>
      <c r="W43" s="284"/>
      <c r="X43" s="284"/>
      <c r="Y43" s="284"/>
      <c r="Z43" s="286"/>
      <c r="AA43" s="286"/>
      <c r="AB43" s="286"/>
      <c r="AC43" s="286"/>
      <c r="AD43" s="286"/>
      <c r="AE43" s="286"/>
      <c r="AF43" s="286"/>
      <c r="AG43" s="286"/>
      <c r="AH43" s="286"/>
      <c r="AI43" s="288"/>
      <c r="AJ43" s="288"/>
      <c r="AK43" s="289"/>
      <c r="AN43" s="11"/>
      <c r="AQ43" s="11"/>
      <c r="CK43" t="s">
        <v>144</v>
      </c>
    </row>
    <row r="44" spans="3:89" ht="15">
      <c r="C44" s="300"/>
      <c r="D44" s="301"/>
      <c r="E44" s="304"/>
      <c r="F44" s="304"/>
      <c r="G44" s="304"/>
      <c r="H44" s="304"/>
      <c r="I44" s="304"/>
      <c r="J44" s="304"/>
      <c r="K44" s="292" t="s">
        <v>27</v>
      </c>
      <c r="L44" s="292"/>
      <c r="M44" s="292"/>
      <c r="N44" s="292"/>
      <c r="O44" s="292"/>
      <c r="P44" s="292"/>
      <c r="Q44" s="284"/>
      <c r="R44" s="284"/>
      <c r="S44" s="284"/>
      <c r="T44" s="284"/>
      <c r="U44" s="284"/>
      <c r="V44" s="284"/>
      <c r="W44" s="284"/>
      <c r="X44" s="284"/>
      <c r="Y44" s="284"/>
      <c r="Z44" s="286"/>
      <c r="AA44" s="286"/>
      <c r="AB44" s="286"/>
      <c r="AC44" s="286"/>
      <c r="AD44" s="286"/>
      <c r="AE44" s="286"/>
      <c r="AF44" s="286"/>
      <c r="AG44" s="286"/>
      <c r="AH44" s="286"/>
      <c r="AI44" s="288"/>
      <c r="AJ44" s="288"/>
      <c r="AK44" s="289"/>
      <c r="AN44" s="12" t="s">
        <v>65</v>
      </c>
      <c r="CK44" t="s">
        <v>153</v>
      </c>
    </row>
    <row r="45" spans="3:43" ht="15">
      <c r="C45" s="278" t="s">
        <v>3</v>
      </c>
      <c r="D45" s="279"/>
      <c r="E45" s="243" t="s">
        <v>14</v>
      </c>
      <c r="F45" s="243"/>
      <c r="G45" s="243"/>
      <c r="H45" s="243"/>
      <c r="I45" s="243"/>
      <c r="J45" s="243"/>
      <c r="K45" s="243" t="s">
        <v>28</v>
      </c>
      <c r="L45" s="243"/>
      <c r="M45" s="243"/>
      <c r="N45" s="243"/>
      <c r="O45" s="243"/>
      <c r="P45" s="243"/>
      <c r="Q45" s="284"/>
      <c r="R45" s="284"/>
      <c r="S45" s="284"/>
      <c r="T45" s="284"/>
      <c r="U45" s="284"/>
      <c r="V45" s="284"/>
      <c r="W45" s="284"/>
      <c r="X45" s="284"/>
      <c r="Y45" s="284"/>
      <c r="Z45" s="286">
        <f>IF(Q45="","",(1-Q45)*100)</f>
      </c>
      <c r="AA45" s="286"/>
      <c r="AB45" s="286"/>
      <c r="AC45" s="286"/>
      <c r="AD45" s="286"/>
      <c r="AE45" s="286"/>
      <c r="AF45" s="286"/>
      <c r="AG45" s="286"/>
      <c r="AH45" s="286"/>
      <c r="AI45" s="288">
        <f>IF(Z45="","",IF(Z45&lt;40,"NG","OK"))</f>
      </c>
      <c r="AJ45" s="288"/>
      <c r="AK45" s="289"/>
      <c r="AN45" s="16" t="s">
        <v>85</v>
      </c>
      <c r="AQ45" s="11"/>
    </row>
    <row r="46" spans="3:90" ht="15.75" thickBot="1">
      <c r="C46" s="278"/>
      <c r="D46" s="279"/>
      <c r="E46" s="243"/>
      <c r="F46" s="243"/>
      <c r="G46" s="243"/>
      <c r="H46" s="243"/>
      <c r="I46" s="243"/>
      <c r="J46" s="243"/>
      <c r="K46" s="243"/>
      <c r="L46" s="243"/>
      <c r="M46" s="243"/>
      <c r="N46" s="243"/>
      <c r="O46" s="243"/>
      <c r="P46" s="243"/>
      <c r="Q46" s="284"/>
      <c r="R46" s="284"/>
      <c r="S46" s="284"/>
      <c r="T46" s="284"/>
      <c r="U46" s="284"/>
      <c r="V46" s="284"/>
      <c r="W46" s="284"/>
      <c r="X46" s="284"/>
      <c r="Y46" s="284"/>
      <c r="Z46" s="286"/>
      <c r="AA46" s="286"/>
      <c r="AB46" s="286"/>
      <c r="AC46" s="286"/>
      <c r="AD46" s="286"/>
      <c r="AE46" s="286"/>
      <c r="AF46" s="286"/>
      <c r="AG46" s="286"/>
      <c r="AH46" s="286"/>
      <c r="AI46" s="288"/>
      <c r="AJ46" s="288"/>
      <c r="AK46" s="289"/>
      <c r="AN46" s="11"/>
      <c r="AQ46" s="11"/>
      <c r="CK46" t="s">
        <v>142</v>
      </c>
      <c r="CL46" s="81">
        <f>IF(COUNTBLANK(AI19:AI34)=16,"",IF(COUNTIF(AI19:AI34,"NG"),"不適合","適合"))</f>
      </c>
    </row>
    <row r="47" spans="3:90" ht="15">
      <c r="C47" s="278" t="s">
        <v>3</v>
      </c>
      <c r="D47" s="279"/>
      <c r="E47" s="243" t="s">
        <v>15</v>
      </c>
      <c r="F47" s="243"/>
      <c r="G47" s="243"/>
      <c r="H47" s="243"/>
      <c r="I47" s="243"/>
      <c r="J47" s="243"/>
      <c r="K47" s="283" t="s">
        <v>29</v>
      </c>
      <c r="L47" s="283"/>
      <c r="M47" s="283"/>
      <c r="N47" s="283"/>
      <c r="O47" s="283"/>
      <c r="P47" s="283"/>
      <c r="Q47" s="284"/>
      <c r="R47" s="284"/>
      <c r="S47" s="284"/>
      <c r="T47" s="284"/>
      <c r="U47" s="284"/>
      <c r="V47" s="284"/>
      <c r="W47" s="284"/>
      <c r="X47" s="284"/>
      <c r="Y47" s="284"/>
      <c r="Z47" s="286">
        <f>IF(Q47="","",(1-Q47)*100)</f>
      </c>
      <c r="AA47" s="286"/>
      <c r="AB47" s="286"/>
      <c r="AC47" s="286"/>
      <c r="AD47" s="286"/>
      <c r="AE47" s="286"/>
      <c r="AF47" s="286"/>
      <c r="AG47" s="286"/>
      <c r="AH47" s="286"/>
      <c r="AI47" s="288">
        <f>IF(Z47="","",IF(Z47&lt;30,"NG","OK"))</f>
      </c>
      <c r="AJ47" s="288"/>
      <c r="AK47" s="289"/>
      <c r="AN47" s="11"/>
      <c r="AP47" s="260" t="s">
        <v>3</v>
      </c>
      <c r="AQ47" s="261"/>
      <c r="AR47" s="262" t="s">
        <v>162</v>
      </c>
      <c r="AS47" s="262"/>
      <c r="AT47" s="262"/>
      <c r="AU47" s="262"/>
      <c r="AV47" s="262"/>
      <c r="AW47" s="262"/>
      <c r="AX47" s="262"/>
      <c r="AY47" s="262"/>
      <c r="AZ47" s="262"/>
      <c r="BA47" s="262"/>
      <c r="BB47" s="262"/>
      <c r="BC47" s="262"/>
      <c r="BD47" s="262"/>
      <c r="BE47" s="262"/>
      <c r="BF47" s="262"/>
      <c r="BG47" s="262"/>
      <c r="BH47" s="262"/>
      <c r="BI47" s="263"/>
      <c r="BJ47" s="266" t="s">
        <v>149</v>
      </c>
      <c r="BK47" s="267"/>
      <c r="BL47" s="267"/>
      <c r="BM47" s="267"/>
      <c r="BN47" s="267"/>
      <c r="BO47" s="272">
        <f>IF(COUNTBLANK(CL46:CL49)=2,"",IF(COUNTIF(CL46:CL49,"不適合"),"不適合","適合"))</f>
      </c>
      <c r="BP47" s="272"/>
      <c r="BQ47" s="272"/>
      <c r="BR47" s="272"/>
      <c r="BS47" s="272"/>
      <c r="BT47" s="273"/>
      <c r="BU47" s="82"/>
      <c r="BV47" s="82"/>
      <c r="BW47" s="82"/>
      <c r="BX47" s="82"/>
      <c r="BY47" s="82"/>
      <c r="CK47" t="s">
        <v>143</v>
      </c>
      <c r="CL47" s="81">
        <f>IF(COUNTBLANK(AI40:AI57)=18,"",IF(COUNTIF(AI40:AI57,"NG"),"不適合","適合"))</f>
      </c>
    </row>
    <row r="48" spans="3:90" ht="13.5">
      <c r="C48" s="278"/>
      <c r="D48" s="279"/>
      <c r="E48" s="243"/>
      <c r="F48" s="243"/>
      <c r="G48" s="243"/>
      <c r="H48" s="243"/>
      <c r="I48" s="243"/>
      <c r="J48" s="243"/>
      <c r="K48" s="292" t="s">
        <v>30</v>
      </c>
      <c r="L48" s="292"/>
      <c r="M48" s="292"/>
      <c r="N48" s="292"/>
      <c r="O48" s="292"/>
      <c r="P48" s="292"/>
      <c r="Q48" s="284"/>
      <c r="R48" s="284"/>
      <c r="S48" s="284"/>
      <c r="T48" s="284"/>
      <c r="U48" s="284"/>
      <c r="V48" s="284"/>
      <c r="W48" s="284"/>
      <c r="X48" s="284"/>
      <c r="Y48" s="284"/>
      <c r="Z48" s="286"/>
      <c r="AA48" s="286"/>
      <c r="AB48" s="286"/>
      <c r="AC48" s="286"/>
      <c r="AD48" s="286"/>
      <c r="AE48" s="286"/>
      <c r="AF48" s="286"/>
      <c r="AG48" s="286"/>
      <c r="AH48" s="286"/>
      <c r="AI48" s="288"/>
      <c r="AJ48" s="288"/>
      <c r="AK48" s="289"/>
      <c r="AN48" s="11"/>
      <c r="AP48" s="251"/>
      <c r="AQ48" s="252"/>
      <c r="AR48" s="264"/>
      <c r="AS48" s="264"/>
      <c r="AT48" s="264"/>
      <c r="AU48" s="264"/>
      <c r="AV48" s="264"/>
      <c r="AW48" s="264"/>
      <c r="AX48" s="264"/>
      <c r="AY48" s="264"/>
      <c r="AZ48" s="264"/>
      <c r="BA48" s="264"/>
      <c r="BB48" s="264"/>
      <c r="BC48" s="264"/>
      <c r="BD48" s="264"/>
      <c r="BE48" s="264"/>
      <c r="BF48" s="264"/>
      <c r="BG48" s="264"/>
      <c r="BH48" s="264"/>
      <c r="BI48" s="265"/>
      <c r="BJ48" s="268"/>
      <c r="BK48" s="269"/>
      <c r="BL48" s="269"/>
      <c r="BM48" s="269"/>
      <c r="BN48" s="269"/>
      <c r="BO48" s="274"/>
      <c r="BP48" s="274"/>
      <c r="BQ48" s="274"/>
      <c r="BR48" s="274"/>
      <c r="BS48" s="274"/>
      <c r="BT48" s="275"/>
      <c r="BU48" s="83"/>
      <c r="BV48" s="83"/>
      <c r="BW48" s="83"/>
      <c r="BX48" s="83"/>
      <c r="BY48" s="83"/>
      <c r="CK48" t="s">
        <v>147</v>
      </c>
      <c r="CL48" s="81" t="str">
        <f>IF(AP47="■","適合","不適合")</f>
        <v>不適合</v>
      </c>
    </row>
    <row r="49" spans="3:90" ht="13.5">
      <c r="C49" s="296" t="s">
        <v>3</v>
      </c>
      <c r="D49" s="297"/>
      <c r="E49" s="302" t="s">
        <v>16</v>
      </c>
      <c r="F49" s="302"/>
      <c r="G49" s="302"/>
      <c r="H49" s="302"/>
      <c r="I49" s="302"/>
      <c r="J49" s="302"/>
      <c r="K49" s="283" t="s">
        <v>31</v>
      </c>
      <c r="L49" s="283"/>
      <c r="M49" s="283"/>
      <c r="N49" s="283"/>
      <c r="O49" s="283"/>
      <c r="P49" s="283"/>
      <c r="Q49" s="284"/>
      <c r="R49" s="284"/>
      <c r="S49" s="284"/>
      <c r="T49" s="284"/>
      <c r="U49" s="284"/>
      <c r="V49" s="284"/>
      <c r="W49" s="284"/>
      <c r="X49" s="284"/>
      <c r="Y49" s="284"/>
      <c r="Z49" s="286">
        <f>IF(Q49="","",(1-Q49)*100)</f>
      </c>
      <c r="AA49" s="286"/>
      <c r="AB49" s="286"/>
      <c r="AC49" s="286"/>
      <c r="AD49" s="286"/>
      <c r="AE49" s="286"/>
      <c r="AF49" s="286"/>
      <c r="AG49" s="286"/>
      <c r="AH49" s="286"/>
      <c r="AI49" s="288">
        <f>IF(Z49="","",IF(Z49&lt;30,"NG","OK"))</f>
      </c>
      <c r="AJ49" s="288"/>
      <c r="AK49" s="289"/>
      <c r="AP49" s="251" t="s">
        <v>3</v>
      </c>
      <c r="AQ49" s="252"/>
      <c r="AR49" s="264" t="s">
        <v>163</v>
      </c>
      <c r="AS49" s="264"/>
      <c r="AT49" s="264"/>
      <c r="AU49" s="264"/>
      <c r="AV49" s="264"/>
      <c r="AW49" s="264"/>
      <c r="AX49" s="264"/>
      <c r="AY49" s="264"/>
      <c r="AZ49" s="264"/>
      <c r="BA49" s="264"/>
      <c r="BB49" s="264"/>
      <c r="BC49" s="264"/>
      <c r="BD49" s="264"/>
      <c r="BE49" s="264"/>
      <c r="BF49" s="264"/>
      <c r="BG49" s="264"/>
      <c r="BH49" s="264"/>
      <c r="BI49" s="265"/>
      <c r="BJ49" s="268"/>
      <c r="BK49" s="269"/>
      <c r="BL49" s="269"/>
      <c r="BM49" s="269"/>
      <c r="BN49" s="269"/>
      <c r="BO49" s="274"/>
      <c r="BP49" s="274"/>
      <c r="BQ49" s="274"/>
      <c r="BR49" s="274"/>
      <c r="BS49" s="274"/>
      <c r="BT49" s="275"/>
      <c r="CK49" s="21" t="s">
        <v>148</v>
      </c>
      <c r="CL49" s="81" t="str">
        <f>IF(AP49="■","適合","不適合")</f>
        <v>不適合</v>
      </c>
    </row>
    <row r="50" spans="3:72" ht="14.25" thickBot="1">
      <c r="C50" s="298"/>
      <c r="D50" s="299"/>
      <c r="E50" s="303"/>
      <c r="F50" s="303"/>
      <c r="G50" s="303"/>
      <c r="H50" s="303"/>
      <c r="I50" s="303"/>
      <c r="J50" s="303"/>
      <c r="K50" s="295" t="s">
        <v>32</v>
      </c>
      <c r="L50" s="295"/>
      <c r="M50" s="295"/>
      <c r="N50" s="295"/>
      <c r="O50" s="295"/>
      <c r="P50" s="295"/>
      <c r="Q50" s="284"/>
      <c r="R50" s="284"/>
      <c r="S50" s="284"/>
      <c r="T50" s="284"/>
      <c r="U50" s="284"/>
      <c r="V50" s="284"/>
      <c r="W50" s="284"/>
      <c r="X50" s="284"/>
      <c r="Y50" s="284"/>
      <c r="Z50" s="286"/>
      <c r="AA50" s="286"/>
      <c r="AB50" s="286"/>
      <c r="AC50" s="286"/>
      <c r="AD50" s="286"/>
      <c r="AE50" s="286"/>
      <c r="AF50" s="286"/>
      <c r="AG50" s="286"/>
      <c r="AH50" s="286"/>
      <c r="AI50" s="288"/>
      <c r="AJ50" s="288"/>
      <c r="AK50" s="289"/>
      <c r="AP50" s="253"/>
      <c r="AQ50" s="254"/>
      <c r="AR50" s="293"/>
      <c r="AS50" s="293"/>
      <c r="AT50" s="293"/>
      <c r="AU50" s="293"/>
      <c r="AV50" s="293"/>
      <c r="AW50" s="293"/>
      <c r="AX50" s="293"/>
      <c r="AY50" s="293"/>
      <c r="AZ50" s="293"/>
      <c r="BA50" s="293"/>
      <c r="BB50" s="293"/>
      <c r="BC50" s="293"/>
      <c r="BD50" s="293"/>
      <c r="BE50" s="293"/>
      <c r="BF50" s="293"/>
      <c r="BG50" s="293"/>
      <c r="BH50" s="293"/>
      <c r="BI50" s="294"/>
      <c r="BJ50" s="270"/>
      <c r="BK50" s="271"/>
      <c r="BL50" s="271"/>
      <c r="BM50" s="271"/>
      <c r="BN50" s="271"/>
      <c r="BO50" s="276"/>
      <c r="BP50" s="276"/>
      <c r="BQ50" s="276"/>
      <c r="BR50" s="276"/>
      <c r="BS50" s="276"/>
      <c r="BT50" s="277"/>
    </row>
    <row r="51" spans="3:43" ht="13.5">
      <c r="C51" s="300"/>
      <c r="D51" s="301"/>
      <c r="E51" s="304"/>
      <c r="F51" s="304"/>
      <c r="G51" s="304"/>
      <c r="H51" s="304"/>
      <c r="I51" s="304"/>
      <c r="J51" s="304"/>
      <c r="K51" s="292" t="s">
        <v>33</v>
      </c>
      <c r="L51" s="292"/>
      <c r="M51" s="292"/>
      <c r="N51" s="292"/>
      <c r="O51" s="292"/>
      <c r="P51" s="292"/>
      <c r="Q51" s="284"/>
      <c r="R51" s="284"/>
      <c r="S51" s="284"/>
      <c r="T51" s="284"/>
      <c r="U51" s="284"/>
      <c r="V51" s="284"/>
      <c r="W51" s="284"/>
      <c r="X51" s="284"/>
      <c r="Y51" s="284"/>
      <c r="Z51" s="286"/>
      <c r="AA51" s="286"/>
      <c r="AB51" s="286"/>
      <c r="AC51" s="286"/>
      <c r="AD51" s="286"/>
      <c r="AE51" s="286"/>
      <c r="AF51" s="286"/>
      <c r="AG51" s="286"/>
      <c r="AH51" s="286"/>
      <c r="AI51" s="288"/>
      <c r="AJ51" s="288"/>
      <c r="AK51" s="289"/>
      <c r="AQ51" s="11"/>
    </row>
    <row r="52" spans="3:41" ht="13.5">
      <c r="C52" s="278" t="s">
        <v>3</v>
      </c>
      <c r="D52" s="279"/>
      <c r="E52" s="243" t="s">
        <v>17</v>
      </c>
      <c r="F52" s="243"/>
      <c r="G52" s="243"/>
      <c r="H52" s="243"/>
      <c r="I52" s="243"/>
      <c r="J52" s="243"/>
      <c r="K52" s="283" t="s">
        <v>34</v>
      </c>
      <c r="L52" s="283"/>
      <c r="M52" s="283"/>
      <c r="N52" s="283"/>
      <c r="O52" s="283"/>
      <c r="P52" s="283"/>
      <c r="Q52" s="284"/>
      <c r="R52" s="284"/>
      <c r="S52" s="284"/>
      <c r="T52" s="284"/>
      <c r="U52" s="284"/>
      <c r="V52" s="284"/>
      <c r="W52" s="284"/>
      <c r="X52" s="284"/>
      <c r="Y52" s="284"/>
      <c r="Z52" s="286">
        <f>IF(Q52="","",(1-Q52)*100)</f>
      </c>
      <c r="AA52" s="286"/>
      <c r="AB52" s="286"/>
      <c r="AC52" s="286"/>
      <c r="AD52" s="286"/>
      <c r="AE52" s="286"/>
      <c r="AF52" s="286"/>
      <c r="AG52" s="286"/>
      <c r="AH52" s="286"/>
      <c r="AI52" s="288">
        <f>IF(Z52="","",IF(Z52&lt;30,"NG","OK"))</f>
      </c>
      <c r="AJ52" s="288"/>
      <c r="AK52" s="289"/>
      <c r="AN52" s="16" t="s">
        <v>84</v>
      </c>
      <c r="AO52" s="17"/>
    </row>
    <row r="53" spans="3:37" ht="14.25" thickBot="1">
      <c r="C53" s="278"/>
      <c r="D53" s="279"/>
      <c r="E53" s="243"/>
      <c r="F53" s="243"/>
      <c r="G53" s="243"/>
      <c r="H53" s="243"/>
      <c r="I53" s="243"/>
      <c r="J53" s="243"/>
      <c r="K53" s="292" t="s">
        <v>35</v>
      </c>
      <c r="L53" s="292"/>
      <c r="M53" s="292"/>
      <c r="N53" s="292"/>
      <c r="O53" s="292"/>
      <c r="P53" s="292"/>
      <c r="Q53" s="284"/>
      <c r="R53" s="284"/>
      <c r="S53" s="284"/>
      <c r="T53" s="284"/>
      <c r="U53" s="284"/>
      <c r="V53" s="284"/>
      <c r="W53" s="284"/>
      <c r="X53" s="284"/>
      <c r="Y53" s="284"/>
      <c r="Z53" s="286"/>
      <c r="AA53" s="286"/>
      <c r="AB53" s="286"/>
      <c r="AC53" s="286"/>
      <c r="AD53" s="286"/>
      <c r="AE53" s="286"/>
      <c r="AF53" s="286"/>
      <c r="AG53" s="286"/>
      <c r="AH53" s="286"/>
      <c r="AI53" s="288"/>
      <c r="AJ53" s="288"/>
      <c r="AK53" s="289"/>
    </row>
    <row r="54" spans="3:90" ht="13.5">
      <c r="C54" s="278" t="s">
        <v>3</v>
      </c>
      <c r="D54" s="279"/>
      <c r="E54" s="243" t="s">
        <v>20</v>
      </c>
      <c r="F54" s="243"/>
      <c r="G54" s="243"/>
      <c r="H54" s="243"/>
      <c r="I54" s="243"/>
      <c r="J54" s="243"/>
      <c r="K54" s="243" t="s">
        <v>36</v>
      </c>
      <c r="L54" s="243"/>
      <c r="M54" s="243"/>
      <c r="N54" s="243"/>
      <c r="O54" s="243"/>
      <c r="P54" s="243"/>
      <c r="Q54" s="284"/>
      <c r="R54" s="284"/>
      <c r="S54" s="284"/>
      <c r="T54" s="284"/>
      <c r="U54" s="284"/>
      <c r="V54" s="284"/>
      <c r="W54" s="284"/>
      <c r="X54" s="284"/>
      <c r="Y54" s="284"/>
      <c r="Z54" s="286">
        <f>IF(Q54="","",(1-Q54)*100)</f>
      </c>
      <c r="AA54" s="286"/>
      <c r="AB54" s="286"/>
      <c r="AC54" s="286"/>
      <c r="AD54" s="286"/>
      <c r="AE54" s="286"/>
      <c r="AF54" s="286"/>
      <c r="AG54" s="286"/>
      <c r="AH54" s="286"/>
      <c r="AI54" s="288">
        <f>IF(Z54="","",IF(Z54&lt;30,"NG","OK"))</f>
      </c>
      <c r="AJ54" s="288"/>
      <c r="AK54" s="289"/>
      <c r="AP54" s="260" t="s">
        <v>3</v>
      </c>
      <c r="AQ54" s="261"/>
      <c r="AR54" s="262" t="s">
        <v>166</v>
      </c>
      <c r="AS54" s="262"/>
      <c r="AT54" s="262"/>
      <c r="AU54" s="262"/>
      <c r="AV54" s="262"/>
      <c r="AW54" s="262"/>
      <c r="AX54" s="262"/>
      <c r="AY54" s="262"/>
      <c r="AZ54" s="262"/>
      <c r="BA54" s="262"/>
      <c r="BB54" s="262"/>
      <c r="BC54" s="262"/>
      <c r="BD54" s="262"/>
      <c r="BE54" s="262"/>
      <c r="BF54" s="262"/>
      <c r="BG54" s="262"/>
      <c r="BH54" s="262"/>
      <c r="BI54" s="263"/>
      <c r="BJ54" s="266" t="s">
        <v>149</v>
      </c>
      <c r="BK54" s="267"/>
      <c r="BL54" s="267"/>
      <c r="BM54" s="267"/>
      <c r="BN54" s="267"/>
      <c r="BO54" s="272">
        <f>IF(COUNTBLANK(CL54:CL57)=2,"",IF(COUNTIF(CL54:CL57,"不適合"),"不適合","適合"))</f>
      </c>
      <c r="BP54" s="272"/>
      <c r="BQ54" s="272"/>
      <c r="BR54" s="272"/>
      <c r="BS54" s="272"/>
      <c r="BT54" s="273"/>
      <c r="CK54" t="s">
        <v>150</v>
      </c>
      <c r="CL54" s="80">
        <f>IF(COUNTBLANK(CG17:CG34)=18,"",IF(COUNTIF(CG17:CG34,"NG"),"不適合","適合"))</f>
      </c>
    </row>
    <row r="55" spans="3:90" ht="13.5">
      <c r="C55" s="278"/>
      <c r="D55" s="279"/>
      <c r="E55" s="243"/>
      <c r="F55" s="243"/>
      <c r="G55" s="243"/>
      <c r="H55" s="243"/>
      <c r="I55" s="243"/>
      <c r="J55" s="243"/>
      <c r="K55" s="243"/>
      <c r="L55" s="243"/>
      <c r="M55" s="243"/>
      <c r="N55" s="243"/>
      <c r="O55" s="243"/>
      <c r="P55" s="243"/>
      <c r="Q55" s="284"/>
      <c r="R55" s="284"/>
      <c r="S55" s="284"/>
      <c r="T55" s="284"/>
      <c r="U55" s="284"/>
      <c r="V55" s="284"/>
      <c r="W55" s="284"/>
      <c r="X55" s="284"/>
      <c r="Y55" s="284"/>
      <c r="Z55" s="286"/>
      <c r="AA55" s="286"/>
      <c r="AB55" s="286"/>
      <c r="AC55" s="286"/>
      <c r="AD55" s="286"/>
      <c r="AE55" s="286"/>
      <c r="AF55" s="286"/>
      <c r="AG55" s="286"/>
      <c r="AH55" s="286"/>
      <c r="AI55" s="288"/>
      <c r="AJ55" s="288"/>
      <c r="AK55" s="289"/>
      <c r="AP55" s="251"/>
      <c r="AQ55" s="252"/>
      <c r="AR55" s="264"/>
      <c r="AS55" s="264"/>
      <c r="AT55" s="264"/>
      <c r="AU55" s="264"/>
      <c r="AV55" s="264"/>
      <c r="AW55" s="264"/>
      <c r="AX55" s="264"/>
      <c r="AY55" s="264"/>
      <c r="AZ55" s="264"/>
      <c r="BA55" s="264"/>
      <c r="BB55" s="264"/>
      <c r="BC55" s="264"/>
      <c r="BD55" s="264"/>
      <c r="BE55" s="264"/>
      <c r="BF55" s="264"/>
      <c r="BG55" s="264"/>
      <c r="BH55" s="264"/>
      <c r="BI55" s="265"/>
      <c r="BJ55" s="268"/>
      <c r="BK55" s="269"/>
      <c r="BL55" s="269"/>
      <c r="BM55" s="269"/>
      <c r="BN55" s="269"/>
      <c r="BO55" s="274"/>
      <c r="BP55" s="274"/>
      <c r="BQ55" s="274"/>
      <c r="BR55" s="274"/>
      <c r="BS55" s="274"/>
      <c r="BT55" s="275"/>
      <c r="CK55" t="s">
        <v>151</v>
      </c>
      <c r="CL55" s="80">
        <f>IF(CG40="","",IF(CG40="NG","不適合","適合"))</f>
      </c>
    </row>
    <row r="56" spans="3:90" ht="13.5">
      <c r="C56" s="278" t="s">
        <v>3</v>
      </c>
      <c r="D56" s="279"/>
      <c r="E56" s="243" t="s">
        <v>21</v>
      </c>
      <c r="F56" s="243"/>
      <c r="G56" s="243"/>
      <c r="H56" s="243"/>
      <c r="I56" s="243"/>
      <c r="J56" s="243"/>
      <c r="K56" s="283" t="s">
        <v>37</v>
      </c>
      <c r="L56" s="283"/>
      <c r="M56" s="283"/>
      <c r="N56" s="283"/>
      <c r="O56" s="283"/>
      <c r="P56" s="283"/>
      <c r="Q56" s="284"/>
      <c r="R56" s="284"/>
      <c r="S56" s="284"/>
      <c r="T56" s="284"/>
      <c r="U56" s="284"/>
      <c r="V56" s="284"/>
      <c r="W56" s="284"/>
      <c r="X56" s="284"/>
      <c r="Y56" s="284"/>
      <c r="Z56" s="286">
        <f>IF(Q56="","",(1-Q56)*100)</f>
      </c>
      <c r="AA56" s="286"/>
      <c r="AB56" s="286"/>
      <c r="AC56" s="286"/>
      <c r="AD56" s="286"/>
      <c r="AE56" s="286"/>
      <c r="AF56" s="286"/>
      <c r="AG56" s="286"/>
      <c r="AH56" s="286"/>
      <c r="AI56" s="288">
        <f>IF(Z56="","",IF(Z56&lt;30,"NG","OK"))</f>
      </c>
      <c r="AJ56" s="288"/>
      <c r="AK56" s="289"/>
      <c r="AP56" s="251" t="s">
        <v>3</v>
      </c>
      <c r="AQ56" s="252"/>
      <c r="AR56" s="255" t="s">
        <v>164</v>
      </c>
      <c r="AS56" s="255"/>
      <c r="AT56" s="255"/>
      <c r="AU56" s="255"/>
      <c r="AV56" s="255"/>
      <c r="AW56" s="255"/>
      <c r="AX56" s="255"/>
      <c r="AY56" s="255"/>
      <c r="AZ56" s="255"/>
      <c r="BA56" s="255"/>
      <c r="BB56" s="255"/>
      <c r="BC56" s="255"/>
      <c r="BD56" s="255"/>
      <c r="BE56" s="255"/>
      <c r="BF56" s="255"/>
      <c r="BG56" s="255"/>
      <c r="BH56" s="255"/>
      <c r="BI56" s="256"/>
      <c r="BJ56" s="268"/>
      <c r="BK56" s="269"/>
      <c r="BL56" s="269"/>
      <c r="BM56" s="269"/>
      <c r="BN56" s="269"/>
      <c r="BO56" s="274"/>
      <c r="BP56" s="274"/>
      <c r="BQ56" s="274"/>
      <c r="BR56" s="274"/>
      <c r="BS56" s="274"/>
      <c r="BT56" s="275"/>
      <c r="CK56" t="s">
        <v>147</v>
      </c>
      <c r="CL56" s="80" t="str">
        <f>IF(AP54="■","適合","不適合")</f>
        <v>不適合</v>
      </c>
    </row>
    <row r="57" spans="3:90" ht="14.25" thickBot="1">
      <c r="C57" s="280"/>
      <c r="D57" s="281"/>
      <c r="E57" s="282"/>
      <c r="F57" s="282"/>
      <c r="G57" s="282"/>
      <c r="H57" s="282"/>
      <c r="I57" s="282"/>
      <c r="J57" s="282"/>
      <c r="K57" s="259" t="s">
        <v>38</v>
      </c>
      <c r="L57" s="259"/>
      <c r="M57" s="259"/>
      <c r="N57" s="259"/>
      <c r="O57" s="259"/>
      <c r="P57" s="259"/>
      <c r="Q57" s="285"/>
      <c r="R57" s="285"/>
      <c r="S57" s="285"/>
      <c r="T57" s="285"/>
      <c r="U57" s="285"/>
      <c r="V57" s="285"/>
      <c r="W57" s="285"/>
      <c r="X57" s="285"/>
      <c r="Y57" s="285"/>
      <c r="Z57" s="287"/>
      <c r="AA57" s="287"/>
      <c r="AB57" s="287"/>
      <c r="AC57" s="287"/>
      <c r="AD57" s="287"/>
      <c r="AE57" s="287"/>
      <c r="AF57" s="287"/>
      <c r="AG57" s="287"/>
      <c r="AH57" s="287"/>
      <c r="AI57" s="290"/>
      <c r="AJ57" s="290"/>
      <c r="AK57" s="291"/>
      <c r="AN57" s="18"/>
      <c r="AO57" s="17"/>
      <c r="AP57" s="253"/>
      <c r="AQ57" s="254"/>
      <c r="AR57" s="257"/>
      <c r="AS57" s="257"/>
      <c r="AT57" s="257"/>
      <c r="AU57" s="257"/>
      <c r="AV57" s="257"/>
      <c r="AW57" s="257"/>
      <c r="AX57" s="257"/>
      <c r="AY57" s="257"/>
      <c r="AZ57" s="257"/>
      <c r="BA57" s="257"/>
      <c r="BB57" s="257"/>
      <c r="BC57" s="257"/>
      <c r="BD57" s="257"/>
      <c r="BE57" s="257"/>
      <c r="BF57" s="257"/>
      <c r="BG57" s="257"/>
      <c r="BH57" s="257"/>
      <c r="BI57" s="258"/>
      <c r="BJ57" s="270"/>
      <c r="BK57" s="271"/>
      <c r="BL57" s="271"/>
      <c r="BM57" s="271"/>
      <c r="BN57" s="271"/>
      <c r="BO57" s="276"/>
      <c r="BP57" s="276"/>
      <c r="BQ57" s="276"/>
      <c r="BR57" s="276"/>
      <c r="BS57" s="276"/>
      <c r="BT57" s="277"/>
      <c r="CK57" t="s">
        <v>152</v>
      </c>
      <c r="CL57" s="80" t="str">
        <f>IF(OR(AP56="■",BH9="『ZEB』",BH9="Nearly ZEB",BH9="ZEB Ready"),"適合","不適合")</f>
        <v>不適合</v>
      </c>
    </row>
    <row r="58" spans="41:43" ht="13.5">
      <c r="AO58" s="17"/>
      <c r="AP58" t="s">
        <v>165</v>
      </c>
      <c r="AQ58" s="11"/>
    </row>
    <row r="59" spans="3:43" ht="13.5">
      <c r="C59" s="11"/>
      <c r="AP59" t="s">
        <v>167</v>
      </c>
      <c r="AQ59" s="11"/>
    </row>
    <row r="60" spans="3:4" ht="13.5">
      <c r="C60" s="17"/>
      <c r="D60" s="21"/>
    </row>
    <row r="61" spans="43:87" ht="13.5">
      <c r="AQ61" s="11"/>
      <c r="CA61" s="21"/>
      <c r="CI61" s="85" t="s">
        <v>188</v>
      </c>
    </row>
    <row r="62" ht="13.5" hidden="1">
      <c r="AQ62" s="10"/>
    </row>
    <row r="63" ht="13.5" hidden="1">
      <c r="AQ63" s="10"/>
    </row>
    <row r="64" spans="3:21" ht="13.5" hidden="1">
      <c r="C64" t="s">
        <v>80</v>
      </c>
      <c r="U64" t="s">
        <v>46</v>
      </c>
    </row>
    <row r="65" spans="3:75" ht="13.5" hidden="1">
      <c r="C65" t="s">
        <v>79</v>
      </c>
      <c r="U65" t="s">
        <v>135</v>
      </c>
      <c r="AZ65" s="243" t="s">
        <v>43</v>
      </c>
      <c r="BA65" s="243"/>
      <c r="BB65" s="243"/>
      <c r="BC65" s="243"/>
      <c r="BD65" s="243"/>
      <c r="BE65" s="243"/>
      <c r="BF65" s="243" t="s">
        <v>44</v>
      </c>
      <c r="BG65" s="243"/>
      <c r="BH65" s="243"/>
      <c r="BI65" s="243"/>
      <c r="BJ65" s="243"/>
      <c r="BK65" s="243"/>
      <c r="BL65" s="243" t="s">
        <v>45</v>
      </c>
      <c r="BM65" s="243"/>
      <c r="BN65" s="243"/>
      <c r="BO65" s="243"/>
      <c r="BP65" s="243"/>
      <c r="BQ65" s="243"/>
      <c r="BR65" s="243" t="s">
        <v>46</v>
      </c>
      <c r="BS65" s="243"/>
      <c r="BT65" s="243"/>
      <c r="BU65" s="243"/>
      <c r="BV65" s="243"/>
      <c r="BW65" s="243"/>
    </row>
    <row r="66" spans="3:75" ht="13.5" hidden="1">
      <c r="C66" t="s">
        <v>6</v>
      </c>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row>
    <row r="67" spans="52:75" ht="13.5" hidden="1">
      <c r="AZ67" s="250" t="s">
        <v>57</v>
      </c>
      <c r="BA67" s="250"/>
      <c r="BB67" s="250"/>
      <c r="BC67" s="250" t="s">
        <v>58</v>
      </c>
      <c r="BD67" s="250"/>
      <c r="BE67" s="250"/>
      <c r="BF67" s="250" t="s">
        <v>57</v>
      </c>
      <c r="BG67" s="250"/>
      <c r="BH67" s="250"/>
      <c r="BI67" s="250" t="s">
        <v>58</v>
      </c>
      <c r="BJ67" s="250"/>
      <c r="BK67" s="250"/>
      <c r="BL67" s="250" t="s">
        <v>57</v>
      </c>
      <c r="BM67" s="250"/>
      <c r="BN67" s="250"/>
      <c r="BO67" s="250" t="s">
        <v>58</v>
      </c>
      <c r="BP67" s="250"/>
      <c r="BQ67" s="250"/>
      <c r="BR67" s="250" t="s">
        <v>57</v>
      </c>
      <c r="BS67" s="250"/>
      <c r="BT67" s="250"/>
      <c r="BU67" s="250" t="s">
        <v>58</v>
      </c>
      <c r="BV67" s="250"/>
      <c r="BW67" s="250"/>
    </row>
    <row r="68" spans="3:75" ht="13.5" hidden="1">
      <c r="C68" t="s">
        <v>5</v>
      </c>
      <c r="AZ68" s="250"/>
      <c r="BA68" s="250"/>
      <c r="BB68" s="250"/>
      <c r="BC68" s="250"/>
      <c r="BD68" s="250"/>
      <c r="BE68" s="250"/>
      <c r="BF68" s="250"/>
      <c r="BG68" s="250"/>
      <c r="BH68" s="250"/>
      <c r="BI68" s="250"/>
      <c r="BJ68" s="250"/>
      <c r="BK68" s="250"/>
      <c r="BL68" s="250"/>
      <c r="BM68" s="250"/>
      <c r="BN68" s="250"/>
      <c r="BO68" s="250"/>
      <c r="BP68" s="250"/>
      <c r="BQ68" s="250"/>
      <c r="BR68" s="250"/>
      <c r="BS68" s="250"/>
      <c r="BT68" s="250"/>
      <c r="BU68" s="250"/>
      <c r="BV68" s="250"/>
      <c r="BW68" s="250"/>
    </row>
    <row r="69" spans="3:75" ht="13.5" hidden="1">
      <c r="C69" t="s">
        <v>8</v>
      </c>
      <c r="AU69" s="243" t="s">
        <v>12</v>
      </c>
      <c r="AV69" s="243"/>
      <c r="AW69" s="243"/>
      <c r="AX69" s="243"/>
      <c r="AY69" s="243"/>
      <c r="AZ69" s="244">
        <v>100</v>
      </c>
      <c r="BA69" s="245"/>
      <c r="BB69" s="246"/>
      <c r="BC69" s="244">
        <v>50</v>
      </c>
      <c r="BD69" s="245"/>
      <c r="BE69" s="246"/>
      <c r="BF69" s="244">
        <v>75</v>
      </c>
      <c r="BG69" s="245"/>
      <c r="BH69" s="246"/>
      <c r="BI69" s="244">
        <v>50</v>
      </c>
      <c r="BJ69" s="245"/>
      <c r="BK69" s="246"/>
      <c r="BL69" s="244" t="s">
        <v>59</v>
      </c>
      <c r="BM69" s="245"/>
      <c r="BN69" s="246"/>
      <c r="BO69" s="244">
        <v>50</v>
      </c>
      <c r="BP69" s="245"/>
      <c r="BQ69" s="246"/>
      <c r="BR69" s="237" t="s">
        <v>59</v>
      </c>
      <c r="BS69" s="238"/>
      <c r="BT69" s="239"/>
      <c r="BU69" s="237">
        <v>40</v>
      </c>
      <c r="BV69" s="238"/>
      <c r="BW69" s="239"/>
    </row>
    <row r="70" spans="47:75" ht="13.5" hidden="1">
      <c r="AU70" s="243"/>
      <c r="AV70" s="243"/>
      <c r="AW70" s="243"/>
      <c r="AX70" s="243"/>
      <c r="AY70" s="243"/>
      <c r="AZ70" s="247"/>
      <c r="BA70" s="248"/>
      <c r="BB70" s="249"/>
      <c r="BC70" s="247"/>
      <c r="BD70" s="248"/>
      <c r="BE70" s="249"/>
      <c r="BF70" s="247"/>
      <c r="BG70" s="248"/>
      <c r="BH70" s="249"/>
      <c r="BI70" s="247"/>
      <c r="BJ70" s="248"/>
      <c r="BK70" s="249"/>
      <c r="BL70" s="247"/>
      <c r="BM70" s="248"/>
      <c r="BN70" s="249"/>
      <c r="BO70" s="247"/>
      <c r="BP70" s="248"/>
      <c r="BQ70" s="249"/>
      <c r="BR70" s="240"/>
      <c r="BS70" s="241"/>
      <c r="BT70" s="242"/>
      <c r="BU70" s="240"/>
      <c r="BV70" s="241"/>
      <c r="BW70" s="242"/>
    </row>
    <row r="71" spans="47:75" ht="13.5" hidden="1">
      <c r="AU71" s="243" t="s">
        <v>13</v>
      </c>
      <c r="AV71" s="243"/>
      <c r="AW71" s="243"/>
      <c r="AX71" s="243"/>
      <c r="AY71" s="243"/>
      <c r="AZ71" s="244">
        <v>100</v>
      </c>
      <c r="BA71" s="245"/>
      <c r="BB71" s="246"/>
      <c r="BC71" s="244">
        <v>50</v>
      </c>
      <c r="BD71" s="245"/>
      <c r="BE71" s="246"/>
      <c r="BF71" s="244">
        <v>75</v>
      </c>
      <c r="BG71" s="245"/>
      <c r="BH71" s="246"/>
      <c r="BI71" s="244">
        <v>50</v>
      </c>
      <c r="BJ71" s="245"/>
      <c r="BK71" s="246"/>
      <c r="BL71" s="244" t="s">
        <v>59</v>
      </c>
      <c r="BM71" s="245"/>
      <c r="BN71" s="246"/>
      <c r="BO71" s="244">
        <v>50</v>
      </c>
      <c r="BP71" s="245"/>
      <c r="BQ71" s="246"/>
      <c r="BR71" s="237" t="s">
        <v>59</v>
      </c>
      <c r="BS71" s="238"/>
      <c r="BT71" s="239"/>
      <c r="BU71" s="237">
        <v>40</v>
      </c>
      <c r="BV71" s="238"/>
      <c r="BW71" s="239"/>
    </row>
    <row r="72" spans="3:75" ht="13.5" hidden="1">
      <c r="C72" t="s">
        <v>12</v>
      </c>
      <c r="AU72" s="243"/>
      <c r="AV72" s="243"/>
      <c r="AW72" s="243"/>
      <c r="AX72" s="243"/>
      <c r="AY72" s="243"/>
      <c r="AZ72" s="247"/>
      <c r="BA72" s="248"/>
      <c r="BB72" s="249"/>
      <c r="BC72" s="247"/>
      <c r="BD72" s="248"/>
      <c r="BE72" s="249"/>
      <c r="BF72" s="247"/>
      <c r="BG72" s="248"/>
      <c r="BH72" s="249"/>
      <c r="BI72" s="247"/>
      <c r="BJ72" s="248"/>
      <c r="BK72" s="249"/>
      <c r="BL72" s="247"/>
      <c r="BM72" s="248"/>
      <c r="BN72" s="249"/>
      <c r="BO72" s="247"/>
      <c r="BP72" s="248"/>
      <c r="BQ72" s="249"/>
      <c r="BR72" s="240"/>
      <c r="BS72" s="241"/>
      <c r="BT72" s="242"/>
      <c r="BU72" s="240"/>
      <c r="BV72" s="241"/>
      <c r="BW72" s="242"/>
    </row>
    <row r="73" spans="3:75" ht="13.5" hidden="1">
      <c r="C73" t="s">
        <v>13</v>
      </c>
      <c r="AU73" s="243" t="s">
        <v>14</v>
      </c>
      <c r="AV73" s="243"/>
      <c r="AW73" s="243"/>
      <c r="AX73" s="243"/>
      <c r="AY73" s="243"/>
      <c r="AZ73" s="244">
        <v>100</v>
      </c>
      <c r="BA73" s="245"/>
      <c r="BB73" s="246"/>
      <c r="BC73" s="244">
        <v>50</v>
      </c>
      <c r="BD73" s="245"/>
      <c r="BE73" s="246"/>
      <c r="BF73" s="244">
        <v>75</v>
      </c>
      <c r="BG73" s="245"/>
      <c r="BH73" s="246"/>
      <c r="BI73" s="244">
        <v>50</v>
      </c>
      <c r="BJ73" s="245"/>
      <c r="BK73" s="246"/>
      <c r="BL73" s="244" t="s">
        <v>59</v>
      </c>
      <c r="BM73" s="245"/>
      <c r="BN73" s="246"/>
      <c r="BO73" s="244">
        <v>50</v>
      </c>
      <c r="BP73" s="245"/>
      <c r="BQ73" s="246"/>
      <c r="BR73" s="237" t="s">
        <v>59</v>
      </c>
      <c r="BS73" s="238"/>
      <c r="BT73" s="239"/>
      <c r="BU73" s="237">
        <v>40</v>
      </c>
      <c r="BV73" s="238"/>
      <c r="BW73" s="239"/>
    </row>
    <row r="74" spans="3:75" ht="13.5" hidden="1">
      <c r="C74" t="s">
        <v>14</v>
      </c>
      <c r="AU74" s="243"/>
      <c r="AV74" s="243"/>
      <c r="AW74" s="243"/>
      <c r="AX74" s="243"/>
      <c r="AY74" s="243"/>
      <c r="AZ74" s="247"/>
      <c r="BA74" s="248"/>
      <c r="BB74" s="249"/>
      <c r="BC74" s="247"/>
      <c r="BD74" s="248"/>
      <c r="BE74" s="249"/>
      <c r="BF74" s="247"/>
      <c r="BG74" s="248"/>
      <c r="BH74" s="249"/>
      <c r="BI74" s="247"/>
      <c r="BJ74" s="248"/>
      <c r="BK74" s="249"/>
      <c r="BL74" s="247"/>
      <c r="BM74" s="248"/>
      <c r="BN74" s="249"/>
      <c r="BO74" s="247"/>
      <c r="BP74" s="248"/>
      <c r="BQ74" s="249"/>
      <c r="BR74" s="240"/>
      <c r="BS74" s="241"/>
      <c r="BT74" s="242"/>
      <c r="BU74" s="240"/>
      <c r="BV74" s="241"/>
      <c r="BW74" s="242"/>
    </row>
    <row r="75" spans="3:75" ht="13.5" hidden="1">
      <c r="C75" t="s">
        <v>15</v>
      </c>
      <c r="AU75" s="243" t="s">
        <v>15</v>
      </c>
      <c r="AV75" s="243"/>
      <c r="AW75" s="243"/>
      <c r="AX75" s="243"/>
      <c r="AY75" s="243"/>
      <c r="AZ75" s="244">
        <v>100</v>
      </c>
      <c r="BA75" s="245"/>
      <c r="BB75" s="246"/>
      <c r="BC75" s="244">
        <v>50</v>
      </c>
      <c r="BD75" s="245"/>
      <c r="BE75" s="246"/>
      <c r="BF75" s="244">
        <v>75</v>
      </c>
      <c r="BG75" s="245"/>
      <c r="BH75" s="246"/>
      <c r="BI75" s="244">
        <v>50</v>
      </c>
      <c r="BJ75" s="245"/>
      <c r="BK75" s="246"/>
      <c r="BL75" s="244" t="s">
        <v>59</v>
      </c>
      <c r="BM75" s="245"/>
      <c r="BN75" s="246"/>
      <c r="BO75" s="244">
        <v>50</v>
      </c>
      <c r="BP75" s="245"/>
      <c r="BQ75" s="246"/>
      <c r="BR75" s="237" t="s">
        <v>59</v>
      </c>
      <c r="BS75" s="238"/>
      <c r="BT75" s="239"/>
      <c r="BU75" s="237">
        <v>30</v>
      </c>
      <c r="BV75" s="238"/>
      <c r="BW75" s="239"/>
    </row>
    <row r="76" spans="3:75" ht="13.5" hidden="1">
      <c r="C76" t="s">
        <v>16</v>
      </c>
      <c r="AU76" s="243"/>
      <c r="AV76" s="243"/>
      <c r="AW76" s="243"/>
      <c r="AX76" s="243"/>
      <c r="AY76" s="243"/>
      <c r="AZ76" s="247"/>
      <c r="BA76" s="248"/>
      <c r="BB76" s="249"/>
      <c r="BC76" s="247"/>
      <c r="BD76" s="248"/>
      <c r="BE76" s="249"/>
      <c r="BF76" s="247"/>
      <c r="BG76" s="248"/>
      <c r="BH76" s="249"/>
      <c r="BI76" s="247"/>
      <c r="BJ76" s="248"/>
      <c r="BK76" s="249"/>
      <c r="BL76" s="247"/>
      <c r="BM76" s="248"/>
      <c r="BN76" s="249"/>
      <c r="BO76" s="247"/>
      <c r="BP76" s="248"/>
      <c r="BQ76" s="249"/>
      <c r="BR76" s="240"/>
      <c r="BS76" s="241"/>
      <c r="BT76" s="242"/>
      <c r="BU76" s="240"/>
      <c r="BV76" s="241"/>
      <c r="BW76" s="242"/>
    </row>
    <row r="77" spans="3:75" ht="13.5" hidden="1">
      <c r="C77" t="s">
        <v>17</v>
      </c>
      <c r="AU77" s="243" t="s">
        <v>16</v>
      </c>
      <c r="AV77" s="243"/>
      <c r="AW77" s="243"/>
      <c r="AX77" s="243"/>
      <c r="AY77" s="243"/>
      <c r="AZ77" s="244">
        <v>100</v>
      </c>
      <c r="BA77" s="245"/>
      <c r="BB77" s="246"/>
      <c r="BC77" s="244">
        <v>50</v>
      </c>
      <c r="BD77" s="245"/>
      <c r="BE77" s="246"/>
      <c r="BF77" s="244">
        <v>75</v>
      </c>
      <c r="BG77" s="245"/>
      <c r="BH77" s="246"/>
      <c r="BI77" s="244">
        <v>50</v>
      </c>
      <c r="BJ77" s="245"/>
      <c r="BK77" s="246"/>
      <c r="BL77" s="244" t="s">
        <v>59</v>
      </c>
      <c r="BM77" s="245"/>
      <c r="BN77" s="246"/>
      <c r="BO77" s="244">
        <v>50</v>
      </c>
      <c r="BP77" s="245"/>
      <c r="BQ77" s="246"/>
      <c r="BR77" s="237" t="s">
        <v>59</v>
      </c>
      <c r="BS77" s="238"/>
      <c r="BT77" s="239"/>
      <c r="BU77" s="237">
        <v>30</v>
      </c>
      <c r="BV77" s="238"/>
      <c r="BW77" s="239"/>
    </row>
    <row r="78" spans="3:75" ht="13.5" hidden="1">
      <c r="C78" t="s">
        <v>20</v>
      </c>
      <c r="AU78" s="243"/>
      <c r="AV78" s="243"/>
      <c r="AW78" s="243"/>
      <c r="AX78" s="243"/>
      <c r="AY78" s="243"/>
      <c r="AZ78" s="247"/>
      <c r="BA78" s="248"/>
      <c r="BB78" s="249"/>
      <c r="BC78" s="247"/>
      <c r="BD78" s="248"/>
      <c r="BE78" s="249"/>
      <c r="BF78" s="247"/>
      <c r="BG78" s="248"/>
      <c r="BH78" s="249"/>
      <c r="BI78" s="247"/>
      <c r="BJ78" s="248"/>
      <c r="BK78" s="249"/>
      <c r="BL78" s="247"/>
      <c r="BM78" s="248"/>
      <c r="BN78" s="249"/>
      <c r="BO78" s="247"/>
      <c r="BP78" s="248"/>
      <c r="BQ78" s="249"/>
      <c r="BR78" s="240"/>
      <c r="BS78" s="241"/>
      <c r="BT78" s="242"/>
      <c r="BU78" s="240"/>
      <c r="BV78" s="241"/>
      <c r="BW78" s="242"/>
    </row>
    <row r="79" spans="3:75" ht="13.5" hidden="1">
      <c r="C79" t="s">
        <v>19</v>
      </c>
      <c r="AU79" s="243" t="s">
        <v>17</v>
      </c>
      <c r="AV79" s="243"/>
      <c r="AW79" s="243"/>
      <c r="AX79" s="243"/>
      <c r="AY79" s="243"/>
      <c r="AZ79" s="244">
        <v>100</v>
      </c>
      <c r="BA79" s="245"/>
      <c r="BB79" s="246"/>
      <c r="BC79" s="244">
        <v>50</v>
      </c>
      <c r="BD79" s="245"/>
      <c r="BE79" s="246"/>
      <c r="BF79" s="244">
        <v>75</v>
      </c>
      <c r="BG79" s="245"/>
      <c r="BH79" s="246"/>
      <c r="BI79" s="244">
        <v>50</v>
      </c>
      <c r="BJ79" s="245"/>
      <c r="BK79" s="246"/>
      <c r="BL79" s="244" t="s">
        <v>59</v>
      </c>
      <c r="BM79" s="245"/>
      <c r="BN79" s="246"/>
      <c r="BO79" s="244">
        <v>50</v>
      </c>
      <c r="BP79" s="245"/>
      <c r="BQ79" s="246"/>
      <c r="BR79" s="237" t="s">
        <v>59</v>
      </c>
      <c r="BS79" s="238"/>
      <c r="BT79" s="239"/>
      <c r="BU79" s="237">
        <v>30</v>
      </c>
      <c r="BV79" s="238"/>
      <c r="BW79" s="239"/>
    </row>
    <row r="80" spans="47:75" ht="13.5" hidden="1">
      <c r="AU80" s="243"/>
      <c r="AV80" s="243"/>
      <c r="AW80" s="243"/>
      <c r="AX80" s="243"/>
      <c r="AY80" s="243"/>
      <c r="AZ80" s="247"/>
      <c r="BA80" s="248"/>
      <c r="BB80" s="249"/>
      <c r="BC80" s="247"/>
      <c r="BD80" s="248"/>
      <c r="BE80" s="249"/>
      <c r="BF80" s="247"/>
      <c r="BG80" s="248"/>
      <c r="BH80" s="249"/>
      <c r="BI80" s="247"/>
      <c r="BJ80" s="248"/>
      <c r="BK80" s="249"/>
      <c r="BL80" s="247"/>
      <c r="BM80" s="248"/>
      <c r="BN80" s="249"/>
      <c r="BO80" s="247"/>
      <c r="BP80" s="248"/>
      <c r="BQ80" s="249"/>
      <c r="BR80" s="240"/>
      <c r="BS80" s="241"/>
      <c r="BT80" s="242"/>
      <c r="BU80" s="240"/>
      <c r="BV80" s="241"/>
      <c r="BW80" s="242"/>
    </row>
    <row r="81" spans="47:75" ht="13.5" hidden="1">
      <c r="AU81" s="243" t="s">
        <v>20</v>
      </c>
      <c r="AV81" s="243"/>
      <c r="AW81" s="243"/>
      <c r="AX81" s="243"/>
      <c r="AY81" s="243"/>
      <c r="AZ81" s="244">
        <v>100</v>
      </c>
      <c r="BA81" s="245"/>
      <c r="BB81" s="246"/>
      <c r="BC81" s="244">
        <v>50</v>
      </c>
      <c r="BD81" s="245"/>
      <c r="BE81" s="246"/>
      <c r="BF81" s="244">
        <v>75</v>
      </c>
      <c r="BG81" s="245"/>
      <c r="BH81" s="246"/>
      <c r="BI81" s="244">
        <v>50</v>
      </c>
      <c r="BJ81" s="245"/>
      <c r="BK81" s="246"/>
      <c r="BL81" s="244" t="s">
        <v>59</v>
      </c>
      <c r="BM81" s="245"/>
      <c r="BN81" s="246"/>
      <c r="BO81" s="244">
        <v>50</v>
      </c>
      <c r="BP81" s="245"/>
      <c r="BQ81" s="246"/>
      <c r="BR81" s="237" t="s">
        <v>59</v>
      </c>
      <c r="BS81" s="238"/>
      <c r="BT81" s="239"/>
      <c r="BU81" s="237">
        <v>30</v>
      </c>
      <c r="BV81" s="238"/>
      <c r="BW81" s="239"/>
    </row>
    <row r="82" spans="3:75" ht="13.5" hidden="1">
      <c r="C82" t="s">
        <v>43</v>
      </c>
      <c r="AU82" s="243"/>
      <c r="AV82" s="243"/>
      <c r="AW82" s="243"/>
      <c r="AX82" s="243"/>
      <c r="AY82" s="243"/>
      <c r="AZ82" s="247"/>
      <c r="BA82" s="248"/>
      <c r="BB82" s="249"/>
      <c r="BC82" s="247"/>
      <c r="BD82" s="248"/>
      <c r="BE82" s="249"/>
      <c r="BF82" s="247"/>
      <c r="BG82" s="248"/>
      <c r="BH82" s="249"/>
      <c r="BI82" s="247"/>
      <c r="BJ82" s="248"/>
      <c r="BK82" s="249"/>
      <c r="BL82" s="247"/>
      <c r="BM82" s="248"/>
      <c r="BN82" s="249"/>
      <c r="BO82" s="247"/>
      <c r="BP82" s="248"/>
      <c r="BQ82" s="249"/>
      <c r="BR82" s="240"/>
      <c r="BS82" s="241"/>
      <c r="BT82" s="242"/>
      <c r="BU82" s="240"/>
      <c r="BV82" s="241"/>
      <c r="BW82" s="242"/>
    </row>
    <row r="83" spans="3:75" ht="13.5" hidden="1">
      <c r="C83" t="s">
        <v>44</v>
      </c>
      <c r="AU83" s="243" t="s">
        <v>21</v>
      </c>
      <c r="AV83" s="243"/>
      <c r="AW83" s="243"/>
      <c r="AX83" s="243"/>
      <c r="AY83" s="243"/>
      <c r="AZ83" s="244">
        <v>100</v>
      </c>
      <c r="BA83" s="245"/>
      <c r="BB83" s="246"/>
      <c r="BC83" s="244">
        <v>50</v>
      </c>
      <c r="BD83" s="245"/>
      <c r="BE83" s="246"/>
      <c r="BF83" s="244">
        <v>75</v>
      </c>
      <c r="BG83" s="245"/>
      <c r="BH83" s="246"/>
      <c r="BI83" s="244">
        <v>50</v>
      </c>
      <c r="BJ83" s="245"/>
      <c r="BK83" s="246"/>
      <c r="BL83" s="244" t="s">
        <v>59</v>
      </c>
      <c r="BM83" s="245"/>
      <c r="BN83" s="246"/>
      <c r="BO83" s="244">
        <v>50</v>
      </c>
      <c r="BP83" s="245"/>
      <c r="BQ83" s="246"/>
      <c r="BR83" s="237" t="s">
        <v>59</v>
      </c>
      <c r="BS83" s="238"/>
      <c r="BT83" s="239"/>
      <c r="BU83" s="237">
        <v>30</v>
      </c>
      <c r="BV83" s="238"/>
      <c r="BW83" s="239"/>
    </row>
    <row r="84" spans="3:75" ht="13.5" hidden="1">
      <c r="C84" t="s">
        <v>45</v>
      </c>
      <c r="AU84" s="243"/>
      <c r="AV84" s="243"/>
      <c r="AW84" s="243"/>
      <c r="AX84" s="243"/>
      <c r="AY84" s="243"/>
      <c r="AZ84" s="247"/>
      <c r="BA84" s="248"/>
      <c r="BB84" s="249"/>
      <c r="BC84" s="247"/>
      <c r="BD84" s="248"/>
      <c r="BE84" s="249"/>
      <c r="BF84" s="247"/>
      <c r="BG84" s="248"/>
      <c r="BH84" s="249"/>
      <c r="BI84" s="247"/>
      <c r="BJ84" s="248"/>
      <c r="BK84" s="249"/>
      <c r="BL84" s="247"/>
      <c r="BM84" s="248"/>
      <c r="BN84" s="249"/>
      <c r="BO84" s="247"/>
      <c r="BP84" s="248"/>
      <c r="BQ84" s="249"/>
      <c r="BR84" s="240"/>
      <c r="BS84" s="241"/>
      <c r="BT84" s="242"/>
      <c r="BU84" s="240"/>
      <c r="BV84" s="241"/>
      <c r="BW84" s="242"/>
    </row>
    <row r="85" ht="13.5" hidden="1">
      <c r="C85" t="s">
        <v>46</v>
      </c>
    </row>
    <row r="86" ht="13.5" hidden="1"/>
    <row r="87" ht="13.5">
      <c r="B87" t="s">
        <v>66</v>
      </c>
    </row>
    <row r="88" ht="13.5">
      <c r="B88" t="s">
        <v>67</v>
      </c>
    </row>
    <row r="89" ht="13.5">
      <c r="B89" t="s">
        <v>86</v>
      </c>
    </row>
    <row r="90" ht="13.5">
      <c r="B90" t="s">
        <v>68</v>
      </c>
    </row>
    <row r="91" ht="13.5">
      <c r="D91" t="s">
        <v>78</v>
      </c>
    </row>
    <row r="92" ht="13.5">
      <c r="B92" t="s">
        <v>70</v>
      </c>
    </row>
    <row r="93" ht="13.5">
      <c r="B93" t="s">
        <v>161</v>
      </c>
    </row>
    <row r="94" ht="13.5">
      <c r="B94" t="s">
        <v>69</v>
      </c>
    </row>
    <row r="95" ht="13.5">
      <c r="B95" t="s">
        <v>71</v>
      </c>
    </row>
    <row r="96" ht="13.5">
      <c r="B96" t="s">
        <v>72</v>
      </c>
    </row>
    <row r="97" ht="13.5">
      <c r="B97" t="s">
        <v>160</v>
      </c>
    </row>
    <row r="99" ht="13.5">
      <c r="B99" s="11" t="s">
        <v>63</v>
      </c>
    </row>
    <row r="100" spans="2:3" ht="13.5">
      <c r="B100" s="17" t="s">
        <v>64</v>
      </c>
      <c r="C100" s="21" t="s">
        <v>77</v>
      </c>
    </row>
    <row r="101" spans="2:3" ht="13.5">
      <c r="B101" s="18" t="s">
        <v>64</v>
      </c>
      <c r="C101" s="17" t="s">
        <v>81</v>
      </c>
    </row>
    <row r="102" spans="2:3" ht="13.5">
      <c r="B102" s="18" t="s">
        <v>64</v>
      </c>
      <c r="C102" s="17" t="s">
        <v>82</v>
      </c>
    </row>
    <row r="103" spans="2:3" ht="13.5">
      <c r="B103" s="18" t="s">
        <v>64</v>
      </c>
      <c r="C103" s="17" t="s">
        <v>83</v>
      </c>
    </row>
    <row r="104" spans="2:3" ht="13.5">
      <c r="B104" s="18" t="s">
        <v>64</v>
      </c>
      <c r="C104" s="17" t="s">
        <v>75</v>
      </c>
    </row>
    <row r="105" ht="13.5">
      <c r="C105" s="17" t="s">
        <v>76</v>
      </c>
    </row>
    <row r="106" spans="2:46" ht="45" customHeight="1">
      <c r="B106" s="86" t="s">
        <v>64</v>
      </c>
      <c r="C106" s="236" t="s">
        <v>155</v>
      </c>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row>
  </sheetData>
  <sheetProtection password="C706" sheet="1" formatCells="0" formatColumns="0"/>
  <mergeCells count="393">
    <mergeCell ref="AC1:BE2"/>
    <mergeCell ref="C3:H4"/>
    <mergeCell ref="I3:AK4"/>
    <mergeCell ref="CM4:CT4"/>
    <mergeCell ref="C5:H6"/>
    <mergeCell ref="I5:S6"/>
    <mergeCell ref="T5:X6"/>
    <mergeCell ref="AN9:AS10"/>
    <mergeCell ref="AT9:AZ10"/>
    <mergeCell ref="BB9:BG10"/>
    <mergeCell ref="BH9:BM10"/>
    <mergeCell ref="BO9:BS10"/>
    <mergeCell ref="BT9:BY10"/>
    <mergeCell ref="BZ9:CG10"/>
    <mergeCell ref="C10:H11"/>
    <mergeCell ref="I10:S11"/>
    <mergeCell ref="T10:AB11"/>
    <mergeCell ref="C12:H13"/>
    <mergeCell ref="I12:S13"/>
    <mergeCell ref="T12:AB13"/>
    <mergeCell ref="AN13:AO16"/>
    <mergeCell ref="AP13:AT16"/>
    <mergeCell ref="AU13:AY16"/>
    <mergeCell ref="BO13:BT15"/>
    <mergeCell ref="BU13:BZ15"/>
    <mergeCell ref="CA13:CF15"/>
    <mergeCell ref="BO16:BQ16"/>
    <mergeCell ref="BR16:BT16"/>
    <mergeCell ref="BU16:BW16"/>
    <mergeCell ref="BX16:BZ16"/>
    <mergeCell ref="AI16:AK18"/>
    <mergeCell ref="BI16:BK16"/>
    <mergeCell ref="BL16:BN16"/>
    <mergeCell ref="AZ13:BD16"/>
    <mergeCell ref="BE13:BH16"/>
    <mergeCell ref="BI13:BN15"/>
    <mergeCell ref="BE17:BH18"/>
    <mergeCell ref="BI17:BK18"/>
    <mergeCell ref="BL17:BN18"/>
    <mergeCell ref="CG13:CH16"/>
    <mergeCell ref="C16:D18"/>
    <mergeCell ref="E16:J18"/>
    <mergeCell ref="K16:P18"/>
    <mergeCell ref="Q16:V18"/>
    <mergeCell ref="W16:AB18"/>
    <mergeCell ref="BU17:BW18"/>
    <mergeCell ref="BX17:BZ18"/>
    <mergeCell ref="CA17:CC18"/>
    <mergeCell ref="AC16:AH18"/>
    <mergeCell ref="CD17:CF18"/>
    <mergeCell ref="CG17:CH18"/>
    <mergeCell ref="CA16:CC16"/>
    <mergeCell ref="CD16:CF16"/>
    <mergeCell ref="E19:J20"/>
    <mergeCell ref="K19:P20"/>
    <mergeCell ref="Q19:V20"/>
    <mergeCell ref="W19:AB20"/>
    <mergeCell ref="AC19:AH20"/>
    <mergeCell ref="BR17:BT18"/>
    <mergeCell ref="AN17:AO18"/>
    <mergeCell ref="AP17:AT18"/>
    <mergeCell ref="AU17:AY18"/>
    <mergeCell ref="AZ17:BD18"/>
    <mergeCell ref="BU19:BW21"/>
    <mergeCell ref="BX19:BZ21"/>
    <mergeCell ref="BO17:BQ18"/>
    <mergeCell ref="AN19:AO21"/>
    <mergeCell ref="AP19:AT21"/>
    <mergeCell ref="AU19:AY19"/>
    <mergeCell ref="AZ19:BD21"/>
    <mergeCell ref="BE19:BH21"/>
    <mergeCell ref="AI21:AK22"/>
    <mergeCell ref="AU21:AY21"/>
    <mergeCell ref="AU20:AY20"/>
    <mergeCell ref="AN22:AO23"/>
    <mergeCell ref="E21:J22"/>
    <mergeCell ref="K21:P22"/>
    <mergeCell ref="Q21:V22"/>
    <mergeCell ref="W21:AB22"/>
    <mergeCell ref="AC21:AH22"/>
    <mergeCell ref="AI19:AK20"/>
    <mergeCell ref="C19:D20"/>
    <mergeCell ref="BI22:BK23"/>
    <mergeCell ref="BL22:BN23"/>
    <mergeCell ref="BO22:BQ23"/>
    <mergeCell ref="CA19:CC21"/>
    <mergeCell ref="BR22:BT23"/>
    <mergeCell ref="BU22:BW23"/>
    <mergeCell ref="BX22:BZ23"/>
    <mergeCell ref="CA22:CC23"/>
    <mergeCell ref="C21:D22"/>
    <mergeCell ref="CD19:CF21"/>
    <mergeCell ref="CG19:CH21"/>
    <mergeCell ref="BI19:BK21"/>
    <mergeCell ref="BL19:BN21"/>
    <mergeCell ref="BO19:BQ21"/>
    <mergeCell ref="BR19:BT21"/>
    <mergeCell ref="CD22:CF23"/>
    <mergeCell ref="CG22:CH23"/>
    <mergeCell ref="C23:D24"/>
    <mergeCell ref="E23:J24"/>
    <mergeCell ref="K23:P24"/>
    <mergeCell ref="Q23:V24"/>
    <mergeCell ref="W23:AB24"/>
    <mergeCell ref="AC23:AH24"/>
    <mergeCell ref="AI23:AK24"/>
    <mergeCell ref="AN24:AO25"/>
    <mergeCell ref="AP24:AT25"/>
    <mergeCell ref="AU24:AY24"/>
    <mergeCell ref="AZ24:BD25"/>
    <mergeCell ref="BE24:BH25"/>
    <mergeCell ref="AU25:AY25"/>
    <mergeCell ref="AU22:AY23"/>
    <mergeCell ref="AZ22:BD23"/>
    <mergeCell ref="BE22:BH23"/>
    <mergeCell ref="AP22:AT23"/>
    <mergeCell ref="BI24:BK25"/>
    <mergeCell ref="BL24:BN25"/>
    <mergeCell ref="BO24:BQ25"/>
    <mergeCell ref="BR24:BT25"/>
    <mergeCell ref="BU24:BW25"/>
    <mergeCell ref="BX24:BZ25"/>
    <mergeCell ref="CA24:CC25"/>
    <mergeCell ref="CD24:CF25"/>
    <mergeCell ref="CG24:CH25"/>
    <mergeCell ref="C25:D26"/>
    <mergeCell ref="E25:J26"/>
    <mergeCell ref="K25:P26"/>
    <mergeCell ref="Q25:V26"/>
    <mergeCell ref="W25:AB26"/>
    <mergeCell ref="AC25:AH26"/>
    <mergeCell ref="AI25:AK26"/>
    <mergeCell ref="AN26:AO28"/>
    <mergeCell ref="AP26:AT28"/>
    <mergeCell ref="AU26:AY26"/>
    <mergeCell ref="AZ26:BD28"/>
    <mergeCell ref="BE26:BH28"/>
    <mergeCell ref="BI26:BK28"/>
    <mergeCell ref="AU28:AY28"/>
    <mergeCell ref="BL26:BN28"/>
    <mergeCell ref="BO26:BQ28"/>
    <mergeCell ref="BR26:BT28"/>
    <mergeCell ref="BU26:BW28"/>
    <mergeCell ref="BX26:BZ28"/>
    <mergeCell ref="CA26:CC28"/>
    <mergeCell ref="CD26:CF28"/>
    <mergeCell ref="CG26:CH28"/>
    <mergeCell ref="C27:D28"/>
    <mergeCell ref="E27:J28"/>
    <mergeCell ref="K27:P28"/>
    <mergeCell ref="Q27:V28"/>
    <mergeCell ref="W27:AB28"/>
    <mergeCell ref="AC27:AH28"/>
    <mergeCell ref="AI27:AK28"/>
    <mergeCell ref="AU27:AY27"/>
    <mergeCell ref="C29:D30"/>
    <mergeCell ref="E29:J30"/>
    <mergeCell ref="K29:P30"/>
    <mergeCell ref="Q29:V30"/>
    <mergeCell ref="W29:AB30"/>
    <mergeCell ref="AC29:AH30"/>
    <mergeCell ref="AI29:AK30"/>
    <mergeCell ref="AN29:AO30"/>
    <mergeCell ref="AP29:AT30"/>
    <mergeCell ref="AU29:AY29"/>
    <mergeCell ref="AZ29:BD30"/>
    <mergeCell ref="BE29:BH30"/>
    <mergeCell ref="BI29:BK30"/>
    <mergeCell ref="BL29:BN30"/>
    <mergeCell ref="BO29:BQ30"/>
    <mergeCell ref="BR29:BT30"/>
    <mergeCell ref="BU29:BW30"/>
    <mergeCell ref="BX29:BZ30"/>
    <mergeCell ref="CA29:CC30"/>
    <mergeCell ref="CD29:CF30"/>
    <mergeCell ref="CG29:CH30"/>
    <mergeCell ref="AU30:AY30"/>
    <mergeCell ref="C31:D32"/>
    <mergeCell ref="E31:J32"/>
    <mergeCell ref="K31:P32"/>
    <mergeCell ref="Q31:V32"/>
    <mergeCell ref="W31:AB32"/>
    <mergeCell ref="AC31:AH32"/>
    <mergeCell ref="AI31:AK32"/>
    <mergeCell ref="AN31:AO32"/>
    <mergeCell ref="AP31:AT32"/>
    <mergeCell ref="AU31:AY32"/>
    <mergeCell ref="AZ31:BD32"/>
    <mergeCell ref="BE31:BH32"/>
    <mergeCell ref="BI31:BK32"/>
    <mergeCell ref="BL31:BN32"/>
    <mergeCell ref="BO31:BQ32"/>
    <mergeCell ref="BR31:BT32"/>
    <mergeCell ref="BU31:BW32"/>
    <mergeCell ref="BX31:BZ32"/>
    <mergeCell ref="CA31:CC32"/>
    <mergeCell ref="CD31:CF32"/>
    <mergeCell ref="CG31:CH32"/>
    <mergeCell ref="C33:D34"/>
    <mergeCell ref="E33:J34"/>
    <mergeCell ref="K33:P34"/>
    <mergeCell ref="Q33:V34"/>
    <mergeCell ref="W33:AB34"/>
    <mergeCell ref="AC33:AH34"/>
    <mergeCell ref="AI33:AK34"/>
    <mergeCell ref="AN33:AO34"/>
    <mergeCell ref="AP33:AT34"/>
    <mergeCell ref="AU33:AY33"/>
    <mergeCell ref="AZ33:BD34"/>
    <mergeCell ref="BE33:BH34"/>
    <mergeCell ref="BI33:BK34"/>
    <mergeCell ref="BL33:BN34"/>
    <mergeCell ref="BO33:BQ34"/>
    <mergeCell ref="BR33:BT34"/>
    <mergeCell ref="BU33:BW34"/>
    <mergeCell ref="BX33:BZ34"/>
    <mergeCell ref="CA33:CC34"/>
    <mergeCell ref="CD33:CF34"/>
    <mergeCell ref="CG33:CH34"/>
    <mergeCell ref="AU34:AY34"/>
    <mergeCell ref="C37:D39"/>
    <mergeCell ref="E37:J39"/>
    <mergeCell ref="K37:P39"/>
    <mergeCell ref="Q37:Y39"/>
    <mergeCell ref="Z37:AH39"/>
    <mergeCell ref="AI37:AK39"/>
    <mergeCell ref="AN37:AY42"/>
    <mergeCell ref="AZ37:BD39"/>
    <mergeCell ref="BE37:BH39"/>
    <mergeCell ref="BI37:BN39"/>
    <mergeCell ref="BO37:BT39"/>
    <mergeCell ref="BU37:BZ39"/>
    <mergeCell ref="CA37:CF39"/>
    <mergeCell ref="CG37:CH39"/>
    <mergeCell ref="C40:D41"/>
    <mergeCell ref="E40:J41"/>
    <mergeCell ref="K40:P41"/>
    <mergeCell ref="Q40:Y41"/>
    <mergeCell ref="Z40:AH41"/>
    <mergeCell ref="AI40:AK41"/>
    <mergeCell ref="AZ40:BD42"/>
    <mergeCell ref="BE40:BH42"/>
    <mergeCell ref="BI40:BN42"/>
    <mergeCell ref="BO40:BT42"/>
    <mergeCell ref="BU40:BZ42"/>
    <mergeCell ref="CA40:CF42"/>
    <mergeCell ref="CG40:CH42"/>
    <mergeCell ref="C42:D44"/>
    <mergeCell ref="E42:J44"/>
    <mergeCell ref="K42:P42"/>
    <mergeCell ref="Q42:Y44"/>
    <mergeCell ref="Z42:AH44"/>
    <mergeCell ref="AI42:AK44"/>
    <mergeCell ref="K43:P43"/>
    <mergeCell ref="K44:P44"/>
    <mergeCell ref="C45:D46"/>
    <mergeCell ref="E45:J46"/>
    <mergeCell ref="K45:P46"/>
    <mergeCell ref="Q45:Y46"/>
    <mergeCell ref="Z45:AH46"/>
    <mergeCell ref="AI45:AK46"/>
    <mergeCell ref="C47:D48"/>
    <mergeCell ref="E47:J48"/>
    <mergeCell ref="K47:P47"/>
    <mergeCell ref="Q47:Y48"/>
    <mergeCell ref="Z47:AH48"/>
    <mergeCell ref="AI47:AK48"/>
    <mergeCell ref="AP47:AQ48"/>
    <mergeCell ref="AR47:BI48"/>
    <mergeCell ref="BJ47:BN50"/>
    <mergeCell ref="BO47:BT50"/>
    <mergeCell ref="K48:P48"/>
    <mergeCell ref="C49:D51"/>
    <mergeCell ref="E49:J51"/>
    <mergeCell ref="K49:P49"/>
    <mergeCell ref="Q49:Y51"/>
    <mergeCell ref="Z49:AH51"/>
    <mergeCell ref="AI49:AK51"/>
    <mergeCell ref="AP49:AQ50"/>
    <mergeCell ref="AR49:BI50"/>
    <mergeCell ref="K50:P50"/>
    <mergeCell ref="K51:P51"/>
    <mergeCell ref="C52:D53"/>
    <mergeCell ref="E52:J53"/>
    <mergeCell ref="K52:P52"/>
    <mergeCell ref="Q52:Y53"/>
    <mergeCell ref="Z52:AH53"/>
    <mergeCell ref="AI52:AK53"/>
    <mergeCell ref="K53:P53"/>
    <mergeCell ref="C54:D55"/>
    <mergeCell ref="E54:J55"/>
    <mergeCell ref="K54:P55"/>
    <mergeCell ref="Q54:Y55"/>
    <mergeCell ref="Z54:AH55"/>
    <mergeCell ref="AI54:AK55"/>
    <mergeCell ref="AP54:AQ55"/>
    <mergeCell ref="AR54:BI55"/>
    <mergeCell ref="BJ54:BN57"/>
    <mergeCell ref="BO54:BT57"/>
    <mergeCell ref="C56:D57"/>
    <mergeCell ref="E56:J57"/>
    <mergeCell ref="K56:P56"/>
    <mergeCell ref="Q56:Y57"/>
    <mergeCell ref="Z56:AH57"/>
    <mergeCell ref="AI56:AK57"/>
    <mergeCell ref="AP56:AQ57"/>
    <mergeCell ref="AR56:BI57"/>
    <mergeCell ref="K57:P57"/>
    <mergeCell ref="AZ65:BE66"/>
    <mergeCell ref="BF65:BK66"/>
    <mergeCell ref="BL65:BQ66"/>
    <mergeCell ref="BR65:BW66"/>
    <mergeCell ref="AZ67:BB68"/>
    <mergeCell ref="BC67:BE68"/>
    <mergeCell ref="BF67:BH68"/>
    <mergeCell ref="BI67:BK68"/>
    <mergeCell ref="BL67:BN68"/>
    <mergeCell ref="BO67:BQ68"/>
    <mergeCell ref="BR67:BT68"/>
    <mergeCell ref="BU67:BW68"/>
    <mergeCell ref="AU69:AY70"/>
    <mergeCell ref="AZ69:BB70"/>
    <mergeCell ref="BC69:BE70"/>
    <mergeCell ref="BF69:BH70"/>
    <mergeCell ref="BI69:BK70"/>
    <mergeCell ref="BL69:BN70"/>
    <mergeCell ref="BO69:BQ70"/>
    <mergeCell ref="BR69:BT70"/>
    <mergeCell ref="BU69:BW70"/>
    <mergeCell ref="AU71:AY72"/>
    <mergeCell ref="AZ71:BB72"/>
    <mergeCell ref="BC71:BE72"/>
    <mergeCell ref="BF71:BH72"/>
    <mergeCell ref="BI71:BK72"/>
    <mergeCell ref="BL71:BN72"/>
    <mergeCell ref="BO71:BQ72"/>
    <mergeCell ref="BR71:BT72"/>
    <mergeCell ref="BU71:BW72"/>
    <mergeCell ref="AU73:AY74"/>
    <mergeCell ref="AZ73:BB74"/>
    <mergeCell ref="BC73:BE74"/>
    <mergeCell ref="BF73:BH74"/>
    <mergeCell ref="BI73:BK74"/>
    <mergeCell ref="BL73:BN74"/>
    <mergeCell ref="BO73:BQ74"/>
    <mergeCell ref="BR73:BT74"/>
    <mergeCell ref="BU73:BW74"/>
    <mergeCell ref="AU75:AY76"/>
    <mergeCell ref="AZ75:BB76"/>
    <mergeCell ref="BC75:BE76"/>
    <mergeCell ref="BF75:BH76"/>
    <mergeCell ref="BI75:BK76"/>
    <mergeCell ref="BL75:BN76"/>
    <mergeCell ref="BO75:BQ76"/>
    <mergeCell ref="BR75:BT76"/>
    <mergeCell ref="BU75:BW76"/>
    <mergeCell ref="BO79:BQ80"/>
    <mergeCell ref="AU77:AY78"/>
    <mergeCell ref="AZ77:BB78"/>
    <mergeCell ref="BC77:BE78"/>
    <mergeCell ref="BF77:BH78"/>
    <mergeCell ref="BI77:BK78"/>
    <mergeCell ref="BL77:BN78"/>
    <mergeCell ref="BR81:BT82"/>
    <mergeCell ref="BO77:BQ78"/>
    <mergeCell ref="BR77:BT78"/>
    <mergeCell ref="BU77:BW78"/>
    <mergeCell ref="AU79:AY80"/>
    <mergeCell ref="AZ79:BB80"/>
    <mergeCell ref="BC79:BE80"/>
    <mergeCell ref="BF79:BH80"/>
    <mergeCell ref="BI79:BK80"/>
    <mergeCell ref="BL79:BN80"/>
    <mergeCell ref="BU83:BW84"/>
    <mergeCell ref="BR79:BT80"/>
    <mergeCell ref="BU79:BW80"/>
    <mergeCell ref="AU81:AY82"/>
    <mergeCell ref="AZ81:BB82"/>
    <mergeCell ref="BC81:BE82"/>
    <mergeCell ref="BF81:BH82"/>
    <mergeCell ref="BI81:BK82"/>
    <mergeCell ref="BL81:BN82"/>
    <mergeCell ref="BO81:BQ82"/>
    <mergeCell ref="C106:AT106"/>
    <mergeCell ref="BU81:BW82"/>
    <mergeCell ref="AU83:AY84"/>
    <mergeCell ref="AZ83:BB84"/>
    <mergeCell ref="BC83:BE84"/>
    <mergeCell ref="BF83:BH84"/>
    <mergeCell ref="BI83:BK84"/>
    <mergeCell ref="BL83:BN84"/>
    <mergeCell ref="BO83:BQ84"/>
    <mergeCell ref="BR83:BT84"/>
  </mergeCells>
  <conditionalFormatting sqref="C15:AK57">
    <cfRule type="expression" priority="96" dxfId="0" stopIfTrue="1">
      <formula>$I$12=""</formula>
    </cfRule>
  </conditionalFormatting>
  <conditionalFormatting sqref="C37:AK57">
    <cfRule type="expression" priority="42" dxfId="0" stopIfTrue="1">
      <formula>$I$5="建物用途"</formula>
    </cfRule>
  </conditionalFormatting>
  <conditionalFormatting sqref="C15:AK34">
    <cfRule type="expression" priority="94" dxfId="0" stopIfTrue="1">
      <formula>$I$12="モデル建物法"</formula>
    </cfRule>
  </conditionalFormatting>
  <conditionalFormatting sqref="E19:AK20">
    <cfRule type="expression" priority="93" dxfId="0" stopIfTrue="1">
      <formula>$C$19="□"</formula>
    </cfRule>
  </conditionalFormatting>
  <conditionalFormatting sqref="E21:AK22">
    <cfRule type="expression" priority="92" dxfId="0" stopIfTrue="1">
      <formula>$C$21="□"</formula>
    </cfRule>
  </conditionalFormatting>
  <conditionalFormatting sqref="E23:AK24">
    <cfRule type="expression" priority="91" dxfId="0" stopIfTrue="1">
      <formula>$C$23="□"</formula>
    </cfRule>
  </conditionalFormatting>
  <conditionalFormatting sqref="E25:AK26">
    <cfRule type="expression" priority="90" dxfId="0" stopIfTrue="1">
      <formula>$C$25="□"</formula>
    </cfRule>
  </conditionalFormatting>
  <conditionalFormatting sqref="E27:AK28">
    <cfRule type="expression" priority="89" dxfId="0" stopIfTrue="1">
      <formula>$C$27="□"</formula>
    </cfRule>
  </conditionalFormatting>
  <conditionalFormatting sqref="E29:AK30">
    <cfRule type="expression" priority="88" dxfId="0" stopIfTrue="1">
      <formula>$C$29="□"</formula>
    </cfRule>
  </conditionalFormatting>
  <conditionalFormatting sqref="E31:AK32">
    <cfRule type="expression" priority="87" dxfId="0" stopIfTrue="1">
      <formula>$C$31="□"</formula>
    </cfRule>
  </conditionalFormatting>
  <conditionalFormatting sqref="E33:AK34">
    <cfRule type="expression" priority="86" dxfId="0" stopIfTrue="1">
      <formula>$C$33="□"</formula>
    </cfRule>
  </conditionalFormatting>
  <conditionalFormatting sqref="E40:AK41">
    <cfRule type="expression" priority="85" dxfId="0" stopIfTrue="1">
      <formula>$C$40="□"</formula>
    </cfRule>
  </conditionalFormatting>
  <conditionalFormatting sqref="E42:AK44">
    <cfRule type="expression" priority="84" dxfId="0" stopIfTrue="1">
      <formula>$C$42="□"</formula>
    </cfRule>
  </conditionalFormatting>
  <conditionalFormatting sqref="E45:AK46">
    <cfRule type="expression" priority="83" dxfId="0" stopIfTrue="1">
      <formula>$C$45="□"</formula>
    </cfRule>
  </conditionalFormatting>
  <conditionalFormatting sqref="E47:AK48">
    <cfRule type="expression" priority="82" dxfId="0" stopIfTrue="1">
      <formula>$C$47="□"</formula>
    </cfRule>
  </conditionalFormatting>
  <conditionalFormatting sqref="E49:AK51">
    <cfRule type="expression" priority="81" dxfId="0" stopIfTrue="1">
      <formula>$C$49="□"</formula>
    </cfRule>
  </conditionalFormatting>
  <conditionalFormatting sqref="E52:AK53">
    <cfRule type="expression" priority="80" dxfId="0" stopIfTrue="1">
      <formula>$C$52="□"</formula>
    </cfRule>
  </conditionalFormatting>
  <conditionalFormatting sqref="E54:AK55">
    <cfRule type="expression" priority="79" dxfId="0" stopIfTrue="1">
      <formula>$C$54="□"</formula>
    </cfRule>
  </conditionalFormatting>
  <conditionalFormatting sqref="E56:AK57">
    <cfRule type="expression" priority="78" dxfId="0" stopIfTrue="1">
      <formula>$C$56="□"</formula>
    </cfRule>
  </conditionalFormatting>
  <conditionalFormatting sqref="AP17:BQ18 BU17:CH18">
    <cfRule type="expression" priority="77" dxfId="0" stopIfTrue="1">
      <formula>$AN$17="□"</formula>
    </cfRule>
  </conditionalFormatting>
  <conditionalFormatting sqref="AP19:BQ21 BU19:CH21">
    <cfRule type="expression" priority="76" dxfId="0" stopIfTrue="1">
      <formula>$AN$19="□"</formula>
    </cfRule>
  </conditionalFormatting>
  <conditionalFormatting sqref="AP22:BQ23 BU22:CH23">
    <cfRule type="expression" priority="75" dxfId="0" stopIfTrue="1">
      <formula>$AN$22="□"</formula>
    </cfRule>
  </conditionalFormatting>
  <conditionalFormatting sqref="AP24:BQ25 BU24:CH25">
    <cfRule type="expression" priority="74" dxfId="0" stopIfTrue="1">
      <formula>$AN$24="□"</formula>
    </cfRule>
  </conditionalFormatting>
  <conditionalFormatting sqref="AP26:BQ28 BU26:CH28">
    <cfRule type="expression" priority="73" dxfId="0" stopIfTrue="1">
      <formula>$AN$26="□"</formula>
    </cfRule>
  </conditionalFormatting>
  <conditionalFormatting sqref="AP29:BQ30 BU29:CH30">
    <cfRule type="expression" priority="72" dxfId="0" stopIfTrue="1">
      <formula>$AN$29="□"</formula>
    </cfRule>
  </conditionalFormatting>
  <conditionalFormatting sqref="AP31:BQ32 BU31:CH32">
    <cfRule type="expression" priority="71" dxfId="0" stopIfTrue="1">
      <formula>$AN$31="□"</formula>
    </cfRule>
  </conditionalFormatting>
  <conditionalFormatting sqref="AP33:BQ34 BU33:CH34">
    <cfRule type="expression" priority="70" dxfId="0" stopIfTrue="1">
      <formula>$AN$33="□"</formula>
    </cfRule>
  </conditionalFormatting>
  <conditionalFormatting sqref="BE17:BQ18 BU17:CH18">
    <cfRule type="expression" priority="69" dxfId="0" stopIfTrue="1">
      <formula>$AZ$17=""</formula>
    </cfRule>
  </conditionalFormatting>
  <conditionalFormatting sqref="BU17:BZ18">
    <cfRule type="expression" priority="68" dxfId="0" stopIfTrue="1">
      <formula>$AZ$17="標準入力法"</formula>
    </cfRule>
  </conditionalFormatting>
  <conditionalFormatting sqref="BE17:BQ18">
    <cfRule type="expression" priority="67" dxfId="0" stopIfTrue="1">
      <formula>$AZ$17="モデル建物法"</formula>
    </cfRule>
  </conditionalFormatting>
  <conditionalFormatting sqref="BE19:BQ21 BU19:CH21">
    <cfRule type="expression" priority="66" dxfId="0" stopIfTrue="1">
      <formula>$AZ$19=""</formula>
    </cfRule>
  </conditionalFormatting>
  <conditionalFormatting sqref="BU19:BZ21">
    <cfRule type="expression" priority="65" dxfId="0" stopIfTrue="1">
      <formula>$AZ$19="標準入力法"</formula>
    </cfRule>
  </conditionalFormatting>
  <conditionalFormatting sqref="BE19:BQ21">
    <cfRule type="expression" priority="64" dxfId="0" stopIfTrue="1">
      <formula>$AZ$19="モデル建物法"</formula>
    </cfRule>
  </conditionalFormatting>
  <conditionalFormatting sqref="BE22:BQ23 BU22:CH23">
    <cfRule type="expression" priority="63" dxfId="0" stopIfTrue="1">
      <formula>$AZ$22=""</formula>
    </cfRule>
  </conditionalFormatting>
  <conditionalFormatting sqref="BU22:BZ23">
    <cfRule type="expression" priority="62" dxfId="0" stopIfTrue="1">
      <formula>$AZ$22="標準入力法"</formula>
    </cfRule>
  </conditionalFormatting>
  <conditionalFormatting sqref="BE22:BQ23">
    <cfRule type="expression" priority="61" dxfId="0" stopIfTrue="1">
      <formula>$AZ$22="モデル建物法"</formula>
    </cfRule>
  </conditionalFormatting>
  <conditionalFormatting sqref="BE24:BQ25 BU24:BZ25 CA24:CH25">
    <cfRule type="expression" priority="60" dxfId="0" stopIfTrue="1">
      <formula>$AZ$24=""</formula>
    </cfRule>
  </conditionalFormatting>
  <conditionalFormatting sqref="BU24:BZ25">
    <cfRule type="expression" priority="59" dxfId="0" stopIfTrue="1">
      <formula>$AZ$24="標準入力法"</formula>
    </cfRule>
  </conditionalFormatting>
  <conditionalFormatting sqref="BE24:BQ25">
    <cfRule type="expression" priority="58" dxfId="0" stopIfTrue="1">
      <formula>$AZ$24="モデル建物法"</formula>
    </cfRule>
  </conditionalFormatting>
  <conditionalFormatting sqref="BE26:BQ28 BU26:CH28">
    <cfRule type="expression" priority="57" dxfId="0" stopIfTrue="1">
      <formula>$AZ$26=""</formula>
    </cfRule>
  </conditionalFormatting>
  <conditionalFormatting sqref="BU26:BZ28">
    <cfRule type="expression" priority="56" dxfId="0" stopIfTrue="1">
      <formula>$AZ$26="標準入力法"</formula>
    </cfRule>
  </conditionalFormatting>
  <conditionalFormatting sqref="BE26:BQ28">
    <cfRule type="expression" priority="55" dxfId="0" stopIfTrue="1">
      <formula>$AZ$26="モデル建物法"</formula>
    </cfRule>
  </conditionalFormatting>
  <conditionalFormatting sqref="BE29:BQ30 BU29:CH30">
    <cfRule type="expression" priority="54" dxfId="0" stopIfTrue="1">
      <formula>$AZ$29=""</formula>
    </cfRule>
  </conditionalFormatting>
  <conditionalFormatting sqref="BU29:BZ30">
    <cfRule type="expression" priority="53" dxfId="0" stopIfTrue="1">
      <formula>$AZ$29="標準入力法"</formula>
    </cfRule>
  </conditionalFormatting>
  <conditionalFormatting sqref="BE29:BQ30">
    <cfRule type="expression" priority="52" dxfId="0" stopIfTrue="1">
      <formula>$AZ$29="モデル建物法"</formula>
    </cfRule>
  </conditionalFormatting>
  <conditionalFormatting sqref="BE31:BQ32 BU31:CH32">
    <cfRule type="expression" priority="51" dxfId="0" stopIfTrue="1">
      <formula>$AZ$31=""</formula>
    </cfRule>
  </conditionalFormatting>
  <conditionalFormatting sqref="BU31:BZ32">
    <cfRule type="expression" priority="50" dxfId="0" stopIfTrue="1">
      <formula>$AZ$31="標準入力法"</formula>
    </cfRule>
  </conditionalFormatting>
  <conditionalFormatting sqref="BE31:BQ32">
    <cfRule type="expression" priority="49" dxfId="0" stopIfTrue="1">
      <formula>$AZ$31="モデル建物法"</formula>
    </cfRule>
  </conditionalFormatting>
  <conditionalFormatting sqref="BE33:BQ34 BU33:CH34">
    <cfRule type="expression" priority="48" dxfId="0" stopIfTrue="1">
      <formula>$AZ$33=""</formula>
    </cfRule>
  </conditionalFormatting>
  <conditionalFormatting sqref="BU33:BZ34">
    <cfRule type="expression" priority="47" dxfId="0" stopIfTrue="1">
      <formula>$AZ$33="標準入力法"</formula>
    </cfRule>
  </conditionalFormatting>
  <conditionalFormatting sqref="BE33:BQ34">
    <cfRule type="expression" priority="46" dxfId="0" stopIfTrue="1">
      <formula>$AZ$33="モデル建物法"</formula>
    </cfRule>
  </conditionalFormatting>
  <conditionalFormatting sqref="BE40:CH42">
    <cfRule type="expression" priority="45" dxfId="0" stopIfTrue="1">
      <formula>$AZ$40=""</formula>
    </cfRule>
  </conditionalFormatting>
  <conditionalFormatting sqref="BU40:BZ42">
    <cfRule type="expression" priority="44" dxfId="0" stopIfTrue="1">
      <formula>$AZ$40="標準入力法"</formula>
    </cfRule>
  </conditionalFormatting>
  <conditionalFormatting sqref="BE40:BT42">
    <cfRule type="expression" priority="43" dxfId="0" stopIfTrue="1">
      <formula>$AZ$40="モデル建物法"</formula>
    </cfRule>
  </conditionalFormatting>
  <conditionalFormatting sqref="AN36:CH36 AN37 AZ37:CH42">
    <cfRule type="expression" priority="40" dxfId="0" stopIfTrue="1">
      <formula>$I$5="複合建築物（非住宅部分全体）"</formula>
    </cfRule>
    <cfRule type="expression" priority="98" dxfId="0" stopIfTrue="1">
      <formula>$I$5="建築物全体（非住宅建築物の全体）"</formula>
    </cfRule>
  </conditionalFormatting>
  <conditionalFormatting sqref="C8:AK57 AN45:BY57 AN8:CH42">
    <cfRule type="expression" priority="41" dxfId="0" stopIfTrue="1">
      <formula>$I$5=""</formula>
    </cfRule>
  </conditionalFormatting>
  <conditionalFormatting sqref="C10:AB11">
    <cfRule type="expression" priority="37" dxfId="0" stopIfTrue="1">
      <formula>$I$5=""</formula>
    </cfRule>
  </conditionalFormatting>
  <conditionalFormatting sqref="AN37 AZ37:CH42 AN8:CH16 AN35:CH36 AN17:BQ34 BU17:CH25 BU29:CH34 BU26:CG26 BU27:CF28">
    <cfRule type="expression" priority="97" dxfId="0" stopIfTrue="1">
      <formula>$I$5=""</formula>
    </cfRule>
  </conditionalFormatting>
  <conditionalFormatting sqref="C12:AB13">
    <cfRule type="expression" priority="33" dxfId="0" stopIfTrue="1">
      <formula>$I$5=""</formula>
    </cfRule>
    <cfRule type="expression" priority="35" dxfId="0" stopIfTrue="1">
      <formula>$I$10="ZEB Oriented以外"</formula>
    </cfRule>
    <cfRule type="expression" priority="36" dxfId="0" stopIfTrue="1">
      <formula>$I$10=""</formula>
    </cfRule>
  </conditionalFormatting>
  <conditionalFormatting sqref="C36:AK57">
    <cfRule type="expression" priority="95" dxfId="0" stopIfTrue="1">
      <formula>$I$12="標準入力法"</formula>
    </cfRule>
  </conditionalFormatting>
  <conditionalFormatting sqref="BR17:BT18">
    <cfRule type="expression" priority="29" dxfId="0" stopIfTrue="1">
      <formula>$AN$17="□"</formula>
    </cfRule>
  </conditionalFormatting>
  <conditionalFormatting sqref="BR19:BT21">
    <cfRule type="expression" priority="28" dxfId="0" stopIfTrue="1">
      <formula>$AN$19="□"</formula>
    </cfRule>
  </conditionalFormatting>
  <conditionalFormatting sqref="BR22:BT23">
    <cfRule type="expression" priority="27" dxfId="0" stopIfTrue="1">
      <formula>$AN$22="□"</formula>
    </cfRule>
  </conditionalFormatting>
  <conditionalFormatting sqref="BR24:BT25">
    <cfRule type="expression" priority="26" dxfId="0" stopIfTrue="1">
      <formula>$AN$24="□"</formula>
    </cfRule>
  </conditionalFormatting>
  <conditionalFormatting sqref="BR26:BT28">
    <cfRule type="expression" priority="25" dxfId="0" stopIfTrue="1">
      <formula>$AN$26="□"</formula>
    </cfRule>
  </conditionalFormatting>
  <conditionalFormatting sqref="BR29:BT30">
    <cfRule type="expression" priority="24" dxfId="0" stopIfTrue="1">
      <formula>$AN$29="□"</formula>
    </cfRule>
  </conditionalFormatting>
  <conditionalFormatting sqref="BR31:BT32">
    <cfRule type="expression" priority="23" dxfId="0" stopIfTrue="1">
      <formula>$AN$31="□"</formula>
    </cfRule>
  </conditionalFormatting>
  <conditionalFormatting sqref="BR33:BT34">
    <cfRule type="expression" priority="22" dxfId="0" stopIfTrue="1">
      <formula>$AN$33="□"</formula>
    </cfRule>
  </conditionalFormatting>
  <conditionalFormatting sqref="BR17:BT18">
    <cfRule type="expression" priority="21" dxfId="0" stopIfTrue="1">
      <formula>$AZ$17=""</formula>
    </cfRule>
  </conditionalFormatting>
  <conditionalFormatting sqref="BR17:BT18">
    <cfRule type="expression" priority="20" dxfId="0" stopIfTrue="1">
      <formula>$AZ$17="モデル建物法"</formula>
    </cfRule>
  </conditionalFormatting>
  <conditionalFormatting sqref="BR19:BT21">
    <cfRule type="expression" priority="19" dxfId="0" stopIfTrue="1">
      <formula>$AZ$19=""</formula>
    </cfRule>
  </conditionalFormatting>
  <conditionalFormatting sqref="BR19:BT21">
    <cfRule type="expression" priority="18" dxfId="0" stopIfTrue="1">
      <formula>$AZ$19="モデル建物法"</formula>
    </cfRule>
  </conditionalFormatting>
  <conditionalFormatting sqref="BR22:BT23">
    <cfRule type="expression" priority="17" dxfId="0" stopIfTrue="1">
      <formula>$AZ$22=""</formula>
    </cfRule>
  </conditionalFormatting>
  <conditionalFormatting sqref="BR22:BT23">
    <cfRule type="expression" priority="16" dxfId="0" stopIfTrue="1">
      <formula>$AZ$22="モデル建物法"</formula>
    </cfRule>
  </conditionalFormatting>
  <conditionalFormatting sqref="BR24:BT25">
    <cfRule type="expression" priority="15" dxfId="0" stopIfTrue="1">
      <formula>$AZ$24=""</formula>
    </cfRule>
  </conditionalFormatting>
  <conditionalFormatting sqref="BR24:BT25">
    <cfRule type="expression" priority="14" dxfId="0" stopIfTrue="1">
      <formula>$AZ$24="モデル建物法"</formula>
    </cfRule>
  </conditionalFormatting>
  <conditionalFormatting sqref="BR26:BT28">
    <cfRule type="expression" priority="13" dxfId="0" stopIfTrue="1">
      <formula>$AZ$26=""</formula>
    </cfRule>
  </conditionalFormatting>
  <conditionalFormatting sqref="BR26:BT28">
    <cfRule type="expression" priority="12" dxfId="0" stopIfTrue="1">
      <formula>$AZ$26="モデル建物法"</formula>
    </cfRule>
  </conditionalFormatting>
  <conditionalFormatting sqref="BR29:BT30">
    <cfRule type="expression" priority="11" dxfId="0" stopIfTrue="1">
      <formula>$AZ$29=""</formula>
    </cfRule>
  </conditionalFormatting>
  <conditionalFormatting sqref="BR29:BT30">
    <cfRule type="expression" priority="10" dxfId="0" stopIfTrue="1">
      <formula>$AZ$29="モデル建物法"</formula>
    </cfRule>
  </conditionalFormatting>
  <conditionalFormatting sqref="BR31:BT32">
    <cfRule type="expression" priority="9" dxfId="0" stopIfTrue="1">
      <formula>$AZ$31=""</formula>
    </cfRule>
  </conditionalFormatting>
  <conditionalFormatting sqref="BR31:BT32">
    <cfRule type="expression" priority="8" dxfId="0" stopIfTrue="1">
      <formula>$AZ$31="モデル建物法"</formula>
    </cfRule>
  </conditionalFormatting>
  <conditionalFormatting sqref="BR33:BT34">
    <cfRule type="expression" priority="7" dxfId="0" stopIfTrue="1">
      <formula>$AZ$33=""</formula>
    </cfRule>
  </conditionalFormatting>
  <conditionalFormatting sqref="BR33:BT34">
    <cfRule type="expression" priority="6" dxfId="0" stopIfTrue="1">
      <formula>$AZ$33="モデル建物法"</formula>
    </cfRule>
  </conditionalFormatting>
  <conditionalFormatting sqref="BR17:BT34">
    <cfRule type="expression" priority="31" dxfId="0" stopIfTrue="1">
      <formula>$BH$9="ZEB Oriented"</formula>
    </cfRule>
    <cfRule type="expression" priority="32" dxfId="0" stopIfTrue="1">
      <formula>$BH$9="ZEB Ready"</formula>
    </cfRule>
  </conditionalFormatting>
  <conditionalFormatting sqref="BR17:BT34">
    <cfRule type="expression" priority="4" dxfId="0" stopIfTrue="1">
      <formula>$I$5="建築物全体（非住宅建築物の全体）"</formula>
    </cfRule>
    <cfRule type="expression" priority="5" dxfId="0" stopIfTrue="1">
      <formula>$I$5="複合建築物（非住宅部分全体）"</formula>
    </cfRule>
    <cfRule type="expression" priority="30" dxfId="0" stopIfTrue="1">
      <formula>$I$5=""</formula>
    </cfRule>
  </conditionalFormatting>
  <conditionalFormatting sqref="BL17:BN34 BR17:BT34 CD17:CF34 BX17:BZ34">
    <cfRule type="expression" priority="99" dxfId="0" stopIfTrue="1">
      <formula>$BH$9="ZEB Oriented"</formula>
    </cfRule>
    <cfRule type="expression" priority="100" dxfId="0" stopIfTrue="1">
      <formula>$BH$9="ZEB Ready"</formula>
    </cfRule>
  </conditionalFormatting>
  <conditionalFormatting sqref="C8:AK57 AN45:BZ50">
    <cfRule type="expression" priority="34" dxfId="0" stopIfTrue="1">
      <formula>$I$5="建物用途"</formula>
    </cfRule>
  </conditionalFormatting>
  <conditionalFormatting sqref="AN37 AZ37:CH42 AN8:CH16 AN35:CH36 AN17:BQ34 BU17:CH25 BU29:CH34 BU26:CG26 BU27:CF28 AN52:BT57">
    <cfRule type="expression" priority="38" dxfId="0" stopIfTrue="1">
      <formula>$I$5="建築物全体（非住宅建築物の全体）"</formula>
    </cfRule>
    <cfRule type="expression" priority="39" dxfId="0" stopIfTrue="1">
      <formula>$I$5="複合建築物（非住宅部分全体）"</formula>
    </cfRule>
  </conditionalFormatting>
  <conditionalFormatting sqref="AP56:BI57">
    <cfRule type="expression" priority="1" dxfId="0" stopIfTrue="1">
      <formula>$BH$9="ZEB Ready"</formula>
    </cfRule>
    <cfRule type="expression" priority="2" dxfId="0" stopIfTrue="1">
      <formula>$BH$9="Nearly ZEB"</formula>
    </cfRule>
    <cfRule type="expression" priority="3" dxfId="0" stopIfTrue="1">
      <formula>$BH$9="『ZEB』"</formula>
    </cfRule>
  </conditionalFormatting>
  <dataValidations count="6">
    <dataValidation type="list" allowBlank="1" showInputMessage="1" showErrorMessage="1" sqref="AN17:AO34 C40:D57 C19:D34 AP49 AP47 AP56 AP54">
      <formula1>"□,■"</formula1>
    </dataValidation>
    <dataValidation type="list" allowBlank="1" showInputMessage="1" showErrorMessage="1" sqref="I12:S13 AZ40:BD42 AZ17:BD34">
      <formula1>$C$67:$C$69</formula1>
    </dataValidation>
    <dataValidation type="list" allowBlank="1" showInputMessage="1" showErrorMessage="1" sqref="AT9">
      <formula1>$C$71:$C$79</formula1>
    </dataValidation>
    <dataValidation type="list" allowBlank="1" showInputMessage="1" showErrorMessage="1" sqref="BH9">
      <formula1>$C$81:$C$85</formula1>
    </dataValidation>
    <dataValidation type="list" allowBlank="1" showInputMessage="1" showErrorMessage="1" sqref="I5:S6">
      <formula1>$C$63:$C$66</formula1>
    </dataValidation>
    <dataValidation type="list" allowBlank="1" showInputMessage="1" showErrorMessage="1" sqref="I10:S11">
      <formula1>$U$63:$U$65</formula1>
    </dataValidation>
  </dataValidations>
  <hyperlinks>
    <hyperlink ref="CM4:CR4" r:id="rId1" display="ERIホームページ　BELS技術情報　「ＢＥＬＳ評価におけるZEB表示の手引き」"/>
  </hyperlinks>
  <printOptions/>
  <pageMargins left="0.7086614173228347" right="0.7086614173228347" top="0.5118110236220472" bottom="0.5118110236220472" header="0.31496062992125984" footer="0.2362204724409449"/>
  <pageSetup horizontalDpi="600" verticalDpi="600" orientation="landscape" paperSize="8" r:id="rId4"/>
  <legacyDrawing r:id="rId3"/>
</worksheet>
</file>

<file path=xl/worksheets/sheet4.xml><?xml version="1.0" encoding="utf-8"?>
<worksheet xmlns="http://schemas.openxmlformats.org/spreadsheetml/2006/main" xmlns:r="http://schemas.openxmlformats.org/officeDocument/2006/relationships">
  <dimension ref="A3:C24"/>
  <sheetViews>
    <sheetView zoomScalePageLayoutView="0" workbookViewId="0" topLeftCell="A1">
      <selection activeCell="S17" sqref="S17"/>
    </sheetView>
  </sheetViews>
  <sheetFormatPr defaultColWidth="9.140625" defaultRowHeight="15"/>
  <sheetData>
    <row r="3" ht="13.5">
      <c r="A3" t="s">
        <v>172</v>
      </c>
    </row>
    <row r="5" spans="1:3" ht="13.5">
      <c r="A5">
        <v>202110</v>
      </c>
      <c r="B5" t="s">
        <v>183</v>
      </c>
      <c r="C5" t="s">
        <v>168</v>
      </c>
    </row>
    <row r="6" ht="13.5">
      <c r="C6" t="s">
        <v>169</v>
      </c>
    </row>
    <row r="7" ht="13.5">
      <c r="C7" t="s">
        <v>173</v>
      </c>
    </row>
    <row r="9" spans="1:3" ht="13.5">
      <c r="A9">
        <v>202112</v>
      </c>
      <c r="B9" t="s">
        <v>184</v>
      </c>
      <c r="C9" t="s">
        <v>185</v>
      </c>
    </row>
    <row r="16" ht="13.5">
      <c r="A16" t="s">
        <v>178</v>
      </c>
    </row>
    <row r="18" spans="1:3" ht="13.5">
      <c r="A18">
        <v>202110</v>
      </c>
      <c r="B18" t="s">
        <v>175</v>
      </c>
      <c r="C18" t="s">
        <v>171</v>
      </c>
    </row>
    <row r="19" ht="13.5">
      <c r="C19" t="s">
        <v>170</v>
      </c>
    </row>
    <row r="20" ht="13.5">
      <c r="C20" t="s">
        <v>177</v>
      </c>
    </row>
    <row r="22" spans="1:3" ht="13.5">
      <c r="A22">
        <v>202112</v>
      </c>
      <c r="B22" t="s">
        <v>176</v>
      </c>
      <c r="C22" t="s">
        <v>174</v>
      </c>
    </row>
    <row r="24" spans="1:3" ht="13.5">
      <c r="A24">
        <v>202204</v>
      </c>
      <c r="B24" t="s">
        <v>189</v>
      </c>
      <c r="C24" t="s">
        <v>190</v>
      </c>
    </row>
  </sheetData>
  <sheetProtection password="C706"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2021-12-22T07:11:23Z</cp:lastPrinted>
  <dcterms:created xsi:type="dcterms:W3CDTF">2013-06-14T01:26:07Z</dcterms:created>
  <dcterms:modified xsi:type="dcterms:W3CDTF">2022-03-31T10:35:20Z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