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5480" windowHeight="11610" tabRatio="759" activeTab="1"/>
  </bookViews>
  <sheets>
    <sheet name="記入例" sheetId="1" r:id="rId1"/>
    <sheet name="温熱係数表" sheetId="2" r:id="rId2"/>
    <sheet name="別表" sheetId="3" r:id="rId3"/>
    <sheet name="パレット" sheetId="4" r:id="rId4"/>
    <sheet name="Sheet1" sheetId="5" r:id="rId5"/>
    <sheet name="Sheet2" sheetId="6" r:id="rId6"/>
  </sheets>
  <definedNames>
    <definedName name="_xlnm.Print_Area" localSheetId="3">'パレット'!$A$1:$BW$17</definedName>
    <definedName name="_xlnm.Print_Area" localSheetId="1">'温熱係数表'!$A$1:$EP$56</definedName>
    <definedName name="_xlnm.Print_Area" localSheetId="0">'記入例'!$A$1:$BX$56</definedName>
    <definedName name="_xlnm.Print_Area" localSheetId="2">'別表'!$A$1:$DS$71</definedName>
  </definedNames>
  <calcPr fullCalcOnLoad="1"/>
</workbook>
</file>

<file path=xl/comments1.xml><?xml version="1.0" encoding="utf-8"?>
<comments xmlns="http://schemas.openxmlformats.org/spreadsheetml/2006/main">
  <authors>
    <author>日本イーアールアイ株式会社</author>
  </authors>
  <commentList>
    <comment ref="P1" authorId="0">
      <text>
        <r>
          <rPr>
            <b/>
            <sz val="9"/>
            <rFont val="ＭＳ Ｐゴシック"/>
            <family val="3"/>
          </rPr>
          <t>はじめに地域を選択してください</t>
        </r>
      </text>
    </comment>
  </commentList>
</comments>
</file>

<file path=xl/comments2.xml><?xml version="1.0" encoding="utf-8"?>
<comments xmlns="http://schemas.openxmlformats.org/spreadsheetml/2006/main">
  <authors>
    <author>日本イーアールアイ株式会社</author>
  </authors>
  <commentList>
    <comment ref="P1" authorId="0">
      <text>
        <r>
          <rPr>
            <b/>
            <sz val="9"/>
            <rFont val="ＭＳ Ｐゴシック"/>
            <family val="3"/>
          </rPr>
          <t>はじめに地域を選択してください</t>
        </r>
      </text>
    </comment>
  </commentList>
</comments>
</file>

<file path=xl/comments4.xml><?xml version="1.0" encoding="utf-8"?>
<comments xmlns="http://schemas.openxmlformats.org/spreadsheetml/2006/main">
  <authors>
    <author>j-eri</author>
  </authors>
  <commentList>
    <comment ref="B7" authorId="0">
      <text>
        <r>
          <rPr>
            <b/>
            <sz val="9"/>
            <color indexed="10"/>
            <rFont val="ＭＳ Ｐゴシック"/>
            <family val="3"/>
          </rPr>
          <t>ここで選択したセルのパターン（色）をコピーして温熱係数表に貼り付けてください。
（右クリック→セルの書式設定→パターン）</t>
        </r>
      </text>
    </comment>
  </commentList>
</comments>
</file>

<file path=xl/sharedStrings.xml><?xml version="1.0" encoding="utf-8"?>
<sst xmlns="http://schemas.openxmlformats.org/spreadsheetml/2006/main" count="667" uniqueCount="467">
  <si>
    <t>熱抵抗値</t>
  </si>
  <si>
    <t>部位</t>
  </si>
  <si>
    <t>断熱材の名称</t>
  </si>
  <si>
    <t>建具の構成</t>
  </si>
  <si>
    <t>ガラスの仕様</t>
  </si>
  <si>
    <t>● 温熱係数表</t>
  </si>
  <si>
    <t>厚さ(mm)</t>
  </si>
  <si>
    <t>１．使用する断熱材の熱抵抗値</t>
  </si>
  <si>
    <t>図面表示色</t>
  </si>
  <si>
    <r>
      <t>λ×10</t>
    </r>
    <r>
      <rPr>
        <vertAlign val="superscript"/>
        <sz val="9"/>
        <rFont val="ＭＳ 明朝"/>
        <family val="1"/>
      </rPr>
      <t>3</t>
    </r>
  </si>
  <si>
    <t>なし</t>
  </si>
  <si>
    <t>熱貫流率
W/㎡K</t>
  </si>
  <si>
    <t>位置</t>
  </si>
  <si>
    <t>日射遮蔽物の種類</t>
  </si>
  <si>
    <t>日射侵入率</t>
  </si>
  <si>
    <t>外付けﾌﾞﾗｲﾝﾄﾞ</t>
  </si>
  <si>
    <t>断熱材マスター（ドロップダウン用）</t>
  </si>
  <si>
    <t>ドロップダウン用</t>
  </si>
  <si>
    <t>数値計算用</t>
  </si>
  <si>
    <t>屋根 外断熱</t>
  </si>
  <si>
    <t>屋根 内断熱</t>
  </si>
  <si>
    <t>床（外気に接する部分） 外断熱</t>
  </si>
  <si>
    <t>床（外気に接する部分） 内断熱</t>
  </si>
  <si>
    <t>床（その他の部分） 内断熱</t>
  </si>
  <si>
    <t>熱橋部（屋根）</t>
  </si>
  <si>
    <t>熱橋部（壁）</t>
  </si>
  <si>
    <t>熱橋部（床）</t>
  </si>
  <si>
    <t>住宅の
種類</t>
  </si>
  <si>
    <t>断熱材の施工法</t>
  </si>
  <si>
    <t>部　　位</t>
  </si>
  <si>
    <t>等級4</t>
  </si>
  <si>
    <t>等級3</t>
  </si>
  <si>
    <t>等級2</t>
  </si>
  <si>
    <t>内断熱
工法</t>
  </si>
  <si>
    <t>屋根又は天井</t>
  </si>
  <si>
    <t>壁</t>
  </si>
  <si>
    <t>床</t>
  </si>
  <si>
    <t>外気に接する部分</t>
  </si>
  <si>
    <t>その他の部分</t>
  </si>
  <si>
    <t>熱橋部折り返し</t>
  </si>
  <si>
    <t>外断熱
工法</t>
  </si>
  <si>
    <t>土間床等の
外周部</t>
  </si>
  <si>
    <t>地域</t>
  </si>
  <si>
    <t>－</t>
  </si>
  <si>
    <t>熱抵抗の基準値</t>
  </si>
  <si>
    <t>内断熱と同じ</t>
  </si>
  <si>
    <r>
      <t>土間床等の外周部 外断熱</t>
    </r>
    <r>
      <rPr>
        <sz val="6"/>
        <rFont val="ＭＳ 明朝"/>
        <family val="1"/>
      </rPr>
      <t>(外気に接する部分)</t>
    </r>
  </si>
  <si>
    <t>土間床等の外周部 外断熱(その他の部分)</t>
  </si>
  <si>
    <t>土間床等の外周部 内断熱(外気に接する部分)</t>
  </si>
  <si>
    <t>土間床等の外周部 内断熱(その他の部分)</t>
  </si>
  <si>
    <t>建具の仕様</t>
  </si>
  <si>
    <r>
      <t>λ×10</t>
    </r>
    <r>
      <rPr>
        <vertAlign val="superscript"/>
        <sz val="9"/>
        <rFont val="ＭＳ 明朝"/>
        <family val="1"/>
      </rPr>
      <t>3</t>
    </r>
  </si>
  <si>
    <t>鉄筋コンクリート造等の
住宅</t>
  </si>
  <si>
    <t>壁 内断熱</t>
  </si>
  <si>
    <t>壁 外断熱</t>
  </si>
  <si>
    <t>（試験成績書等の提出が必要です。）</t>
  </si>
  <si>
    <t>建具およびガラスの仕様が表５にないものについてはこちらに記入して下さい。（試験成績書等の提出が必要です。）</t>
  </si>
  <si>
    <t>三層複層（A12×2）</t>
  </si>
  <si>
    <t>単板＋単板</t>
  </si>
  <si>
    <t>ドア</t>
  </si>
  <si>
    <t>〔一重〕金属製熱遮断構造</t>
  </si>
  <si>
    <t>〔一重〕金属製</t>
  </si>
  <si>
    <t>なし</t>
  </si>
  <si>
    <t>ダブルLow-E三層複層（G7以上×2）</t>
  </si>
  <si>
    <t>Low-E三層複層（G6以上×2）</t>
  </si>
  <si>
    <t>Low-E三層複層（A9以上×2）</t>
  </si>
  <si>
    <t>Low-E複層（G12以上）</t>
  </si>
  <si>
    <t>Low-E複層（A10以上）</t>
  </si>
  <si>
    <t>Low-E複層（G8以上G12未満）</t>
  </si>
  <si>
    <t>複層（A10以上）</t>
  </si>
  <si>
    <t>Low-E複層（A5以上A10未満）</t>
  </si>
  <si>
    <t>複層（A6以上A10未満）</t>
  </si>
  <si>
    <t>単板</t>
  </si>
  <si>
    <t>Low-E複層（G16以上）</t>
  </si>
  <si>
    <t>Low-E複層（A10以上）</t>
  </si>
  <si>
    <t>Low-E複層（G8以上G16未満）</t>
  </si>
  <si>
    <t>複層（A10以上）</t>
  </si>
  <si>
    <t>Low-E複層（G8以上）</t>
  </si>
  <si>
    <t>Low-E複層（A6以上A10未満）</t>
  </si>
  <si>
    <t>Low-E複層（A5以上A10未満）</t>
  </si>
  <si>
    <t>複層（A4以上A10未満）</t>
  </si>
  <si>
    <t>単板＋単板（A12以上）</t>
  </si>
  <si>
    <t>単板＋単板（A6以上A12未満）</t>
  </si>
  <si>
    <t>単板＋Low-E複層（A12以上）</t>
  </si>
  <si>
    <t>単板＋複層（A12以上）</t>
  </si>
  <si>
    <t>単板＋Low-E複層（A6以上A12未満）</t>
  </si>
  <si>
    <t>単板＋単板</t>
  </si>
  <si>
    <t>Low-E複層（A10以上）又は「ガラスなし」</t>
  </si>
  <si>
    <t>Low-E複層（G12以上）又は「ガラスなし」</t>
  </si>
  <si>
    <t>Low-E複層（A12以上）又は「ガラスなし」</t>
  </si>
  <si>
    <t>Low-E複層（A4以上）又は「ガラスなし」</t>
  </si>
  <si>
    <t>グラスウール断熱材（通常品） 10-50</t>
  </si>
  <si>
    <t>グラスウール断熱材（通常品） 10-49</t>
  </si>
  <si>
    <t>グラスウール断熱材（通常品） 10-48</t>
  </si>
  <si>
    <t>グラスウール断熱材（通常品） 12-45</t>
  </si>
  <si>
    <t>グラスウール断熱材（通常品） 12-44</t>
  </si>
  <si>
    <t>グラスウール断熱材（通常品） 16-45</t>
  </si>
  <si>
    <t>グラスウール断熱材（通常品） 16-44</t>
  </si>
  <si>
    <t>グラスウール断熱材（通常品） 20-42</t>
  </si>
  <si>
    <t>グラスウール断熱材（通常品） 20-41</t>
  </si>
  <si>
    <t>グラスウール断熱材（通常品） 20-40</t>
  </si>
  <si>
    <t>グラスウール断熱材（通常品） 24-38</t>
  </si>
  <si>
    <t>グラスウール断熱材（通常品） 32-36</t>
  </si>
  <si>
    <t>グラスウール断熱材（通常品） 40-36</t>
  </si>
  <si>
    <t>グラスウール断熱材（通常品） 48-35</t>
  </si>
  <si>
    <t>グラスウール断熱材（通常品） 64-35</t>
  </si>
  <si>
    <t>グラスウール断熱材（通常品） 80-33</t>
  </si>
  <si>
    <t>グラスウール断熱材（通常品） 96-33</t>
  </si>
  <si>
    <t>グラスウール断熱材（高性能品） HG10-47</t>
  </si>
  <si>
    <t>グラスウール断熱材（高性能品） HG10-46</t>
  </si>
  <si>
    <t>グラスウール断熱材（高性能品） HG10-45</t>
  </si>
  <si>
    <t>グラスウール断熱材（高性能品） HG10-44</t>
  </si>
  <si>
    <t>グラスウール断熱材（高性能品） HG10-43</t>
  </si>
  <si>
    <t>グラスウール断熱材（高性能品） HG12-43</t>
  </si>
  <si>
    <t>グラスウール断熱材（高性能品） HG12-42</t>
  </si>
  <si>
    <t>グラスウール断熱材（高性能品） HG12-41</t>
  </si>
  <si>
    <t>グラスウール断熱材（高性能品） HG14-38</t>
  </si>
  <si>
    <t>グラスウール断熱材（高性能品） HG14-37</t>
  </si>
  <si>
    <t>グラスウール断熱材（高性能品） HG16-38</t>
  </si>
  <si>
    <t>グラスウール断熱材（高性能品） HG16-37</t>
  </si>
  <si>
    <t>グラスウール断熱材（高性能品） HG16-36</t>
  </si>
  <si>
    <t>グラスウール断熱材（高性能品） HG20-38</t>
  </si>
  <si>
    <t>グラスウール断熱材（高性能品） HG20-37</t>
  </si>
  <si>
    <t>グラスウール断熱材（高性能品） HG20-36</t>
  </si>
  <si>
    <t>グラスウール断熱材（高性能品） HG20-35</t>
  </si>
  <si>
    <t>グラスウール断熱材（高性能品） HG20-34</t>
  </si>
  <si>
    <t>グラスウール断熱材（高性能品） HG24-36</t>
  </si>
  <si>
    <t>グラスウール断熱材（高性能品） HG24-35</t>
  </si>
  <si>
    <t>グラスウール断熱材（高性能品） HG24-34</t>
  </si>
  <si>
    <t>グラスウール断熱材（高性能品） HG24-33</t>
  </si>
  <si>
    <t>グラスウール断熱材（高性能品） HG28-35</t>
  </si>
  <si>
    <t>グラスウール断熱材（高性能品） HG28-34</t>
  </si>
  <si>
    <t>グラスウール断熱材（高性能品） HG28-33</t>
  </si>
  <si>
    <t>グラスウール断熱材（高性能品） HG32-35</t>
  </si>
  <si>
    <t>グラスウール断熱材（高性能品） HG32-34</t>
  </si>
  <si>
    <t>グラスウール断熱材（高性能品） HG32-33</t>
  </si>
  <si>
    <t>グラスウール断熱材（高性能品） HG36-34</t>
  </si>
  <si>
    <t>グラスウール断熱材（高性能品） HG36-33</t>
  </si>
  <si>
    <t>グラスウール断熱材（高性能品） HG36-32</t>
  </si>
  <si>
    <t>グラスウール断熱材（高性能品） HG36-31</t>
  </si>
  <si>
    <t>グラスウール断熱材（高性能品） HG38-34</t>
  </si>
  <si>
    <t>グラスウール断熱材（高性能品） HG38-33</t>
  </si>
  <si>
    <t>グラスウール断熱材（高性能品） HG38-32</t>
  </si>
  <si>
    <t>グラスウール断熱材（高性能品） HG38-31</t>
  </si>
  <si>
    <t>グラスウール断熱材（高性能品） HG40-33</t>
  </si>
  <si>
    <t>グラスウール断熱材（高性能品） HG40-32</t>
  </si>
  <si>
    <t>グラスウール断熱材（高性能品） HG48-33</t>
  </si>
  <si>
    <t>グラスウール断熱材（高性能品） HG48-32</t>
  </si>
  <si>
    <t>グラスウール断熱材（高性能品） HG48-31</t>
  </si>
  <si>
    <t>グラスウール断熱材（高性能品） HG40-34</t>
  </si>
  <si>
    <t>ロックウール断熱材 LA</t>
  </si>
  <si>
    <t>ロックウール断熱材 LB</t>
  </si>
  <si>
    <t>ロックウール断熱材 LC</t>
  </si>
  <si>
    <t>ロックウール断熱材 LD</t>
  </si>
  <si>
    <t>ロックウール断熱材 MA</t>
  </si>
  <si>
    <t>ロックウール断熱材 MB</t>
  </si>
  <si>
    <t>ロックウール断熱材 MC</t>
  </si>
  <si>
    <t>ロックウール断熱材 HA</t>
  </si>
  <si>
    <t>ロックウール断熱材 HB</t>
  </si>
  <si>
    <t>ロックウール断熱材 HC</t>
  </si>
  <si>
    <t>インシュレーションファイバー断熱材（ファイバーマット）</t>
  </si>
  <si>
    <t>インシュレーションファイバー断熱材（ファイバーボード）</t>
  </si>
  <si>
    <t>ビーズ法ポリスチレンフォーム断熱材　1号</t>
  </si>
  <si>
    <t>ビーズ法ポリスチレンフォーム断熱材　2号</t>
  </si>
  <si>
    <t>ビーズ法ポリスチレンフォーム断熱材　3号</t>
  </si>
  <si>
    <t>ビーズ法ポリスチレンフォーム断熱材　4号</t>
  </si>
  <si>
    <t>押出法ポリスチレンフォーム断熱材　1種b A</t>
  </si>
  <si>
    <t>押出法ポリスチレンフォーム断熱材　1種b B</t>
  </si>
  <si>
    <t>押出法ポリスチレンフォーム断熱材　1種b C</t>
  </si>
  <si>
    <t>押出法ポリスチレンフォーム断熱材　2種b C</t>
  </si>
  <si>
    <t>押出法ポリスチレンフォーム断熱材　2種b A</t>
  </si>
  <si>
    <t>押出法ポリスチレンフォーム断熱材　2種b B</t>
  </si>
  <si>
    <t>押出法ポリスチレンフォーム断熱材　3種a A</t>
  </si>
  <si>
    <t>押出法ポリスチレンフォーム断熱材　3種a B</t>
  </si>
  <si>
    <t>押出法ポリスチレンフォーム断熱材　3種a C</t>
  </si>
  <si>
    <t>押出法ポリスチレンフォーム断熱材　3種a D</t>
  </si>
  <si>
    <t>押出法ポリスチレンフォーム断熱材　3種b A</t>
  </si>
  <si>
    <t>押出法ポリスチレンフォーム断熱材　3種b B</t>
  </si>
  <si>
    <t>押出法ポリスチレンフォーム断熱材　3種b C</t>
  </si>
  <si>
    <t>押出法ポリスチレンフォーム断熱材　3種b D</t>
  </si>
  <si>
    <t>硬質ウレタンフォーム断熱材　1種</t>
  </si>
  <si>
    <t>硬質ウレタンフォーム断熱材　2種1号</t>
  </si>
  <si>
    <t>硬質ウレタンフォーム断熱材　2種2号</t>
  </si>
  <si>
    <t>硬質ウレタンフォーム断熱材　2種3号</t>
  </si>
  <si>
    <t>硬質ウレタンフォーム断熱材　2種4号</t>
  </si>
  <si>
    <t>ポリエチレンフォーム断熱材　1種1号</t>
  </si>
  <si>
    <t>ポリエチレンフォーム断熱材　1種2号</t>
  </si>
  <si>
    <t>ポリエチレンフォーム断熱材　2種</t>
  </si>
  <si>
    <t>ポリエチレンフォーム断熱材　3種</t>
  </si>
  <si>
    <t>フェノールフォーム断熱材　1種1号 AⅠ</t>
  </si>
  <si>
    <t>フェノールフォーム断熱材　1種1号 AⅡ</t>
  </si>
  <si>
    <t>フェノールフォーム断熱材　1種1号 BⅡ</t>
  </si>
  <si>
    <t>フェノールフォーム断熱材　1種1号 BⅠ</t>
  </si>
  <si>
    <t>フェノールフォーム断熱材　1種1号 CⅠ</t>
  </si>
  <si>
    <t>フェノールフォーム断熱材　1種1号 CⅡ</t>
  </si>
  <si>
    <t>フェノールフォーム断熱材　1種1号 DⅠ</t>
  </si>
  <si>
    <t>フェノールフォーム断熱材　1種1号 DⅡ</t>
  </si>
  <si>
    <t>フェノールフォーム断熱材　1種1号 EⅠ</t>
  </si>
  <si>
    <t>フェノールフォーム断熱材　1種1号 EⅡ</t>
  </si>
  <si>
    <t>フェノールフォーム断熱材　1種2号 AⅠ</t>
  </si>
  <si>
    <t>フェノールフォーム断熱材　1種2号 AⅡ</t>
  </si>
  <si>
    <t>フェノールフォーム断熱材　1種2号 BⅠ</t>
  </si>
  <si>
    <t>フェノールフォーム断熱材　1種2号 BⅡ</t>
  </si>
  <si>
    <t>フェノールフォーム断熱材　1種2号 CⅠ</t>
  </si>
  <si>
    <t>フェノールフォーム断熱材　1種2号 CⅡ</t>
  </si>
  <si>
    <t>フェノールフォーム断熱材　1種2号 DⅠ</t>
  </si>
  <si>
    <t>フェノールフォーム断熱材　1種2号 DⅡ</t>
  </si>
  <si>
    <t>フェノールフォーム断熱材　1種2号 EⅠ</t>
  </si>
  <si>
    <t>フェノールフォーム断熱材　1種2号 EⅡ</t>
  </si>
  <si>
    <t>フェノールフォーム断熱材　1種3号 AⅠ</t>
  </si>
  <si>
    <t>フェノールフォーム断熱材　1種3号 AⅡ</t>
  </si>
  <si>
    <t>フェノールフォーム断熱材　1種3号 BⅠ</t>
  </si>
  <si>
    <t>フェノールフォーム断熱材　1種3号 BⅡ</t>
  </si>
  <si>
    <t>フェノールフォーム断熱材　1種3号 CⅠ</t>
  </si>
  <si>
    <t>フェノールフォーム断熱材　1種3号 CⅡ</t>
  </si>
  <si>
    <t>フェノールフォーム断熱材　1種3号 DⅠ</t>
  </si>
  <si>
    <t>フェノールフォーム断熱材　1種3号 DⅡ</t>
  </si>
  <si>
    <t>フェノールフォーム断熱材　1種3号 EⅠ</t>
  </si>
  <si>
    <t>フェノールフォーム断熱材　1種3号 EⅡ</t>
  </si>
  <si>
    <t>フェノールフォーム断熱材　2種1号 AⅠ</t>
  </si>
  <si>
    <t>フェノールフォーム断熱材　2種1号 AⅡ</t>
  </si>
  <si>
    <t>フェノールフォーム断熱材　2種2号 AⅠ</t>
  </si>
  <si>
    <t>フェノールフォーム断熱材　2種2号 AⅡ</t>
  </si>
  <si>
    <t>フェノールフォーム断熱材　2種3号 AⅠ</t>
  </si>
  <si>
    <t>フェノールフォーム断熱材　2種3号 AⅡ</t>
  </si>
  <si>
    <t>フェノールフォーム断熱材　3種1号 AⅡ</t>
  </si>
  <si>
    <t>フェノールフォーム断熱材　3種1号 AⅠ</t>
  </si>
  <si>
    <t>吹付け硬質ウレタンフォーム断熱材　A種1</t>
  </si>
  <si>
    <t>吹付け硬質ウレタンフォーム断熱材　A種2</t>
  </si>
  <si>
    <t>吹付け硬質ウレタンフォーム断熱材　A種3</t>
  </si>
  <si>
    <t>断熱材の名称が上記リストにないものについてはこちらに記入して下さい。</t>
  </si>
  <si>
    <t>金属製　扉：断熱材充填ﾌﾗｯｼｭ構造　枠：熱遮断構造</t>
  </si>
  <si>
    <t>複層（A12以上）又は「ガラスなし」</t>
  </si>
  <si>
    <t>和障子</t>
  </si>
  <si>
    <t>2枚以上のｶﾞﾗｽ表面に低放射膜を使用した低放射三層ｶﾞﾗｽ（日射取得型）</t>
  </si>
  <si>
    <t>2枚以上のｶﾞﾗｽ表面に低放射膜を使用した低放射三層ｶﾞﾗｽ（日射遮蔽型）</t>
  </si>
  <si>
    <t>〔一重〕木製又はﾌﾟﾗｽﾁｯｸ製</t>
  </si>
  <si>
    <t>〔一重〕木製又はﾌﾟﾗｽﾁｯｸ製</t>
  </si>
  <si>
    <t>Low-E複層（A4以上）又は「ガラスなし」</t>
  </si>
  <si>
    <t>低放射三層ｶﾞﾗｽ（日射取得型）</t>
  </si>
  <si>
    <t>低放射三層ｶﾞﾗｽ（日射遮蔽型）</t>
  </si>
  <si>
    <t>低放射複層ｶﾞﾗｽ（日射取得型）</t>
  </si>
  <si>
    <t>低放射複層ｶﾞﾗｽ（日射遮蔽型）</t>
  </si>
  <si>
    <t>遮熱複層ｶﾞﾗｽ（熱線反射ｶﾞﾗｽ1種）</t>
  </si>
  <si>
    <t>遮熱複層ｶﾞﾗｽ（熱線反射ｶﾞﾗｽ2種）</t>
  </si>
  <si>
    <t>遮熱複層ｶﾞﾗｽ（熱線反射ｶﾞﾗｽ3種）</t>
  </si>
  <si>
    <t>遮熱複層ｶﾞﾗｽ（熱線吸収板ｶﾞﾗｽ2種）</t>
  </si>
  <si>
    <t>複層ｶﾞﾗｽ</t>
  </si>
  <si>
    <t>単板ｶﾞﾗｽ2枚を組み合わせたもの</t>
  </si>
  <si>
    <t>単板ｶﾞﾗｽ（熱線反射ｶﾞﾗｽ1種）</t>
  </si>
  <si>
    <t>単板ｶﾞﾗｽ（熱線反射ｶﾞﾗｽ2種）</t>
  </si>
  <si>
    <t>単板ｶﾞﾗｽ（熱線反射ｶﾞﾗｽ3種）</t>
  </si>
  <si>
    <t>単板ｶﾞﾗｽ（熱線吸収板ｶﾞﾗｽ2種）</t>
  </si>
  <si>
    <t>単板ｶﾞﾗｽ（熱線反射ｶﾞﾗｽ又は熱線吸収ｶﾞﾗｽ以外）</t>
  </si>
  <si>
    <t>　　　　　　〃　　　　　　　 10-49</t>
  </si>
  <si>
    <t>　　　　　　〃　　　　　　　 10-48</t>
  </si>
  <si>
    <t>　　　　　　〃　　　　　　　 12-45</t>
  </si>
  <si>
    <t>　　　　　　〃　　　　　　　 12-44</t>
  </si>
  <si>
    <t>　　　　　　〃　　　　　　　 16-45</t>
  </si>
  <si>
    <t>　　　　　　〃　　　　　　　 16-44</t>
  </si>
  <si>
    <t>　　　　　　〃　　　　　　　 20-42</t>
  </si>
  <si>
    <t>　　　　　　〃　　　　　　　 20-41</t>
  </si>
  <si>
    <t>　　　　　　〃　　　　　　　 20-40</t>
  </si>
  <si>
    <t>　　　　　　〃　　　　　　　 24-38</t>
  </si>
  <si>
    <t>　　　　　　〃　　　　　　　 32-36</t>
  </si>
  <si>
    <t>　　　　　　〃　　　　　　　 40-36</t>
  </si>
  <si>
    <t>　　　　　　〃　　　　　　　 48-35</t>
  </si>
  <si>
    <t>　　　　　　〃　　　　　　　 64-35</t>
  </si>
  <si>
    <t>　　　　　　〃　　　　　　　 80-33</t>
  </si>
  <si>
    <t>　　　　　　〃　　　　　　　 96-33</t>
  </si>
  <si>
    <t>　　　　  　　〃　　　　　　　 HG10-46</t>
  </si>
  <si>
    <t>　　　　  　　〃　　　　　　　 HG10-44</t>
  </si>
  <si>
    <t>　　　　  　　〃　　　　　　　 HG10-45</t>
  </si>
  <si>
    <t>　　　　  　　〃　　　　　　　 HG10-43</t>
  </si>
  <si>
    <t>　　　　  　　〃　　　　　　　 HG12-43</t>
  </si>
  <si>
    <t>　　　　  　　〃　　　　　　　 HG12-42</t>
  </si>
  <si>
    <t>　　　　  　　〃　　　　　　　 HG12-41</t>
  </si>
  <si>
    <t>　　　　  　　〃　　　　　　　 HG14-38</t>
  </si>
  <si>
    <t>　　　　  　　〃　　　　　　　 HG14-37</t>
  </si>
  <si>
    <t>　　　　  　　〃　　　　　　　 HG16-38</t>
  </si>
  <si>
    <t>　　　　  　　〃　　　　　　　 HG16-37</t>
  </si>
  <si>
    <t>　　　　  　　〃　　　　　　　 HG16-36</t>
  </si>
  <si>
    <t>　　　　  　　〃　　　　　　　 HG20-38</t>
  </si>
  <si>
    <t>　　　　  　　〃　　　　　　　 HG20-37</t>
  </si>
  <si>
    <t>　　　　  　　〃　　　　　　　 HG20-36</t>
  </si>
  <si>
    <t>　　　　  　　〃　　　　　　　 HG20-35</t>
  </si>
  <si>
    <t>　　　　  　　〃　　　　　　　 HG20-34</t>
  </si>
  <si>
    <t>　　　　  　　〃　　　　　　　 HG24-36</t>
  </si>
  <si>
    <t>　　　　  　　〃　　　　　　　 HG24-35</t>
  </si>
  <si>
    <t>　　　　  　　〃　　　　　　　 HG24-34</t>
  </si>
  <si>
    <t>　　　　  　　〃　　　　　　　 HG24-33</t>
  </si>
  <si>
    <t>　　　　  　　〃　　　　　　　 HG28-35</t>
  </si>
  <si>
    <t>　　　　  　　〃　　　　　　　 HG28-34</t>
  </si>
  <si>
    <t>　　　　  　　〃　　　　　　　 HG28-33</t>
  </si>
  <si>
    <t>　　　　  　　〃　　　　　　　 HG32-35</t>
  </si>
  <si>
    <t>　　　　  　　〃　　　　　　　 HG32-34</t>
  </si>
  <si>
    <t>　　　　  　　〃　　　　　　　 HG32-33</t>
  </si>
  <si>
    <t>　　　　  　　〃　　　　　　　 HG36-34</t>
  </si>
  <si>
    <t>　　　　  　　〃　　　　　　　 HG36-33</t>
  </si>
  <si>
    <t>　　　　  　　〃　　　　　　　 HG36-32</t>
  </si>
  <si>
    <t>グラスウール断熱材（高性能品） HG10-47</t>
  </si>
  <si>
    <t>　　　　  　　〃　　　　　　　 HG36-31</t>
  </si>
  <si>
    <t>　　　　  　　〃　　　　　　　 HG38-34</t>
  </si>
  <si>
    <t>　　　　  　　〃　　　　　　　 HG38-33</t>
  </si>
  <si>
    <t>　　　　  　　〃　　　　　　　 HG38-32</t>
  </si>
  <si>
    <t>　　　　  　　〃　　　　　　　 HG38-31</t>
  </si>
  <si>
    <t>　　　　  　　〃　　　　　　　 HG40-34</t>
  </si>
  <si>
    <t>　　　　  　　〃　　　　　　　 HG40-33</t>
  </si>
  <si>
    <t>　　　　  　　〃　　　　　　　 HG40-32</t>
  </si>
  <si>
    <t>　　　　  　　〃　　　　　　　 HG48-33</t>
  </si>
  <si>
    <t>　　　　  　　〃　　　　　　　 HG48-32</t>
  </si>
  <si>
    <t>　　　　  　　〃　　　　　　　 HG48-31</t>
  </si>
  <si>
    <t>ロックウール断熱材 LA</t>
  </si>
  <si>
    <t>ロックウール断熱材 LB</t>
  </si>
  <si>
    <t>ロックウール断熱材 LC</t>
  </si>
  <si>
    <t>ロックウール断熱材 LD</t>
  </si>
  <si>
    <t>ロックウール断熱材 MA</t>
  </si>
  <si>
    <t>ロックウール断熱材 MB</t>
  </si>
  <si>
    <t>ロックウール断熱材 MC</t>
  </si>
  <si>
    <t>ロックウール断熱材 HA</t>
  </si>
  <si>
    <t>ロックウール断熱材 HB</t>
  </si>
  <si>
    <t>ロックウール断熱材 HC</t>
  </si>
  <si>
    <t>インシュレーションファイバー断熱材（ファイバーマット）</t>
  </si>
  <si>
    <t>インシュレーションファイバー断熱材（ファイバーボード）</t>
  </si>
  <si>
    <t>ビーズ法ポリスチレンフォーム断熱材　1号</t>
  </si>
  <si>
    <t>押出法ポリスチレンフォーム断熱材　1種b A</t>
  </si>
  <si>
    <t>硬質ウレタンフォーム断熱材　1種</t>
  </si>
  <si>
    <t>　　　　　　　　　〃　　　　　　　　2号</t>
  </si>
  <si>
    <t>　　　　　　　　　〃　　　　　　　　3号</t>
  </si>
  <si>
    <t>　　　　　　　　　〃　　　　　　　　4号</t>
  </si>
  <si>
    <t>　　　　　　　　〃　　　　　　　　1種b B</t>
  </si>
  <si>
    <t>　　　　　　　　〃　　　　　　　　1種b C</t>
  </si>
  <si>
    <t>　　　　　　　　〃　　　　　　　　2種b A</t>
  </si>
  <si>
    <t>　　　　　　　　〃　　　　　　　　2種b B</t>
  </si>
  <si>
    <t>　　　　　　　　〃　　　　　　　　2種b C</t>
  </si>
  <si>
    <t>　　　　　　　　〃　　　　　　　　3種a A</t>
  </si>
  <si>
    <t>　　　　　　　　〃　　　　　　　　3種a B</t>
  </si>
  <si>
    <t>　　　　　　　　〃　　　　　　　　3種a C</t>
  </si>
  <si>
    <t>　　　　　　　　〃　　　　　　　　3種a D</t>
  </si>
  <si>
    <t>　　　　　　　　〃　　　　　　　　3種b A</t>
  </si>
  <si>
    <t>　　　　　　　　〃　　　　　　　　3種b B</t>
  </si>
  <si>
    <t>　　　　　　　　〃　　　　　　　　3種b C</t>
  </si>
  <si>
    <t>　　　　　　　　〃　　　　　　　　3種b D</t>
  </si>
  <si>
    <t>ポリエチレンフォーム断熱材　1種1号</t>
  </si>
  <si>
    <t>フェノールフォーム断熱材　1種1号 AⅠ、AⅡ</t>
  </si>
  <si>
    <t>吹付け硬質ウレタンフォーム断熱材　A種1</t>
  </si>
  <si>
    <t>　　　　　　　〃　　　　　　2種1号</t>
  </si>
  <si>
    <t>　　　　　　　〃　　　　　　2種2号</t>
  </si>
  <si>
    <t>　　　　　　　〃　　　　　　2種3号</t>
  </si>
  <si>
    <t>　　　　　　　〃　　　　　　2種4号</t>
  </si>
  <si>
    <t>　　　　　　　〃　　　　　　1種2号</t>
  </si>
  <si>
    <t>　　　　　　　〃　　　　　　2種</t>
  </si>
  <si>
    <t>　　　　　　　〃　　　　　　3種</t>
  </si>
  <si>
    <t>　　　　　　〃　　　　　　1種1号 BⅠ、BⅡ</t>
  </si>
  <si>
    <t>　　　　　　〃　　　　　　1種1号 CⅠ、CⅡ</t>
  </si>
  <si>
    <t>　　　　　　〃　　　　　　1種1号 DⅠ、DⅡ</t>
  </si>
  <si>
    <t>　　　　　　〃　　　　　　1種1号 EⅠ、EⅡ</t>
  </si>
  <si>
    <t>　　　　　　〃　　　　　　1種2号 AⅠ、AⅡ</t>
  </si>
  <si>
    <t>　　　　　　〃　　　　　　1種2号 BⅠ、BⅡ</t>
  </si>
  <si>
    <t>　　　　　　〃　　　　　　1種2号 CⅠ、CⅡ</t>
  </si>
  <si>
    <t>　　　　　　〃　　　　　　1種2号 DⅠ、DⅡ</t>
  </si>
  <si>
    <t>　　　　　　〃　　　　　　1種2号 EⅠ、EⅡ</t>
  </si>
  <si>
    <t>　　　　　　〃　　　　　　1種3号 AⅠ、AⅡ</t>
  </si>
  <si>
    <t>　　　　　　〃　　　　　　1種3号 BⅠ、BⅡ</t>
  </si>
  <si>
    <t>　　　　　　〃　　　　　　1種3号 CⅠ、CⅡ</t>
  </si>
  <si>
    <t>　　　　　　〃　　　　　　1種3号 DⅠ、DⅡ</t>
  </si>
  <si>
    <t>　　　　　　〃　　　　　　1種3号 EⅠ、EⅡ</t>
  </si>
  <si>
    <t>　　　　　　〃　　　　　　2種1号 AⅠ、AⅡ</t>
  </si>
  <si>
    <t>　　　　　　〃　　　　　　2種2号 AⅠ、AⅡ</t>
  </si>
  <si>
    <t>　　　　　　〃　　　　　　2種3号 AⅠ、AⅡ</t>
  </si>
  <si>
    <t>　　　　　　〃　　　　　　3種1号 AⅠ、AⅡ</t>
  </si>
  <si>
    <t>　　　　　　　　〃　　　　　　　　A種2</t>
  </si>
  <si>
    <t>　　　　　　　　〃　　　　　　　　A種3</t>
  </si>
  <si>
    <t>　　　　　〃　　　　 18K</t>
  </si>
  <si>
    <t>　　　　　〃　　　　 30K</t>
  </si>
  <si>
    <t>　　　　　〃　　　　 35K</t>
  </si>
  <si>
    <t>　　　　　〃　　　　 65K</t>
  </si>
  <si>
    <t>　　　 　　　 〃　　　　　　 45K</t>
  </si>
  <si>
    <t>　　　 　　　 〃　　　　　　 55K</t>
  </si>
  <si>
    <t>表１．断熱材の熱伝導率表</t>
  </si>
  <si>
    <t>材料名</t>
  </si>
  <si>
    <t>熱伝導率</t>
  </si>
  <si>
    <t>※以下の条件に該当する場合は除きます。</t>
  </si>
  <si>
    <t>住宅の種類</t>
  </si>
  <si>
    <t>地域区分</t>
  </si>
  <si>
    <t>1,2及び3</t>
  </si>
  <si>
    <t>4,5,6,7及び8</t>
  </si>
  <si>
    <t>熱抵抗の
基準値</t>
  </si>
  <si>
    <t>開口部比率の区分</t>
  </si>
  <si>
    <t>0.07以上0.09未満</t>
  </si>
  <si>
    <t>0.05未満</t>
  </si>
  <si>
    <t>0.05以上0.07未満</t>
  </si>
  <si>
    <t>0.07以上0.08未満</t>
  </si>
  <si>
    <t>（い）</t>
  </si>
  <si>
    <t>（ろ）</t>
  </si>
  <si>
    <t>（は）</t>
  </si>
  <si>
    <t>表４．開口部の熱貫流率（Ｕ値）の基準値（W/㎡･K）</t>
  </si>
  <si>
    <t>熱貫流率の基準値</t>
  </si>
  <si>
    <t>〔一重〕金属・ﾌﾟﾗｽﾁｯｸ（木）複合構造製</t>
  </si>
  <si>
    <t>建具の仕様</t>
  </si>
  <si>
    <t>ｶﾞﾗｽの仕様</t>
  </si>
  <si>
    <t>開口部の
熱貫流率
Ｗ/（㎡Ｋ）</t>
  </si>
  <si>
    <t>日射熱取得率η</t>
  </si>
  <si>
    <t>ガラスのみ</t>
  </si>
  <si>
    <t>ガラスの仕様または日射遮蔽物の種類が表７にないものについてはこちらに記入して下さい。</t>
  </si>
  <si>
    <t>２．開口部の熱貫流率（Ｕ値）</t>
  </si>
  <si>
    <t>押出法ポリスチレンフォーム断熱材　3種a A</t>
  </si>
  <si>
    <t>Low-E複層（A5以上A10未満）</t>
  </si>
  <si>
    <t>〔一重〕金属・ﾌﾟﾗｽﾁｯｸ（木）複合構造製</t>
  </si>
  <si>
    <t>Low-E複層（G16以上）</t>
  </si>
  <si>
    <t>吹込み用グラスウール 13K</t>
  </si>
  <si>
    <t>吹込み用ロックウール 25K</t>
  </si>
  <si>
    <t>吹込み用セルローズファイバー 25K</t>
  </si>
  <si>
    <t>吹込み用グラスウール13K</t>
  </si>
  <si>
    <t>吹込み用グラスウール18K</t>
  </si>
  <si>
    <t>吹込み用グラスウール30K</t>
  </si>
  <si>
    <t>吹込み用グラスウール35K</t>
  </si>
  <si>
    <t>吹込み用ロックウール25K</t>
  </si>
  <si>
    <t>吹込み用ロックウール65K</t>
  </si>
  <si>
    <t>吹込み用セルローズファイバー25K</t>
  </si>
  <si>
    <t>吹込み用セルローズファイバー45K</t>
  </si>
  <si>
    <t>吹込み用セルローズファイバー55K</t>
  </si>
  <si>
    <t>吹付け硬質ウレタンフォーム断熱材　A種1H</t>
  </si>
  <si>
    <t>吹付け硬質ウレタンフォーム断熱材　A種2H</t>
  </si>
  <si>
    <t>　　　　　　　　〃　　　　　　　　A種1H</t>
  </si>
  <si>
    <t>　　　　　　　　〃　　　　　　　　A種2H</t>
  </si>
  <si>
    <t>・鉄筋コンクリート造等の住宅で住戸の床の過半が外気等に接する場合</t>
  </si>
  <si>
    <t>一戸建ての住宅以外の住宅及び複合建築物</t>
  </si>
  <si>
    <t>0.09以上</t>
  </si>
  <si>
    <t>0.08以上</t>
  </si>
  <si>
    <t>表６．開口部の熱貫流率（Ｕ値）</t>
  </si>
  <si>
    <t>表５．開口部の日射遮蔽性能</t>
  </si>
  <si>
    <t>建具の種類もしくはその組合せ又は
付属部材、ひさし、軒等の設置</t>
  </si>
  <si>
    <t>-</t>
  </si>
  <si>
    <t>8地域のみ</t>
  </si>
  <si>
    <t>付属部材又はひさし、軒等を設けるもの</t>
  </si>
  <si>
    <t>次のイ又はロに該当するもの
イ　ガラスの日射熱取得率が0.68以下のもの
　　に、ひさし、軒等を設けるもの
ロ　付属部材を設けるもの</t>
  </si>
  <si>
    <t>床（その他の部分） 外断熱</t>
  </si>
  <si>
    <t>床（その他の部分） 内断熱</t>
  </si>
  <si>
    <t>押出法ポリスチレンフォーム断熱材　3種a A</t>
  </si>
  <si>
    <t>（に）</t>
  </si>
  <si>
    <t>３．ガラスの日射熱取得率（η値）</t>
  </si>
  <si>
    <t>（は）及び
（に）</t>
  </si>
  <si>
    <t>表３．開口部比率の区分</t>
  </si>
  <si>
    <t>表２．熱抵抗の基準値（㎡･K/W）</t>
  </si>
  <si>
    <t>表７．ガラスの日射熱取得率（η値）</t>
  </si>
  <si>
    <t>ドア</t>
  </si>
  <si>
    <t>窓等（大部分がガラスで構成される開口部）</t>
  </si>
  <si>
    <t>Low-E複層（G4以上G8未満）</t>
  </si>
  <si>
    <t>Low-E複層（G4以上G8未満）</t>
  </si>
  <si>
    <t>枠：木製
戸：木製断熱積層構造</t>
  </si>
  <si>
    <t>枠：金属製熱遮断構造
戸：金属製高断熱ﾌﾗｯｼｭ構造</t>
  </si>
  <si>
    <t>枠：金属製熱遮断構造、木と金属との複合材料製又は樹脂と金属との複合材料製
戸：金属製断熱ﾌﾗｯｼｭ構造</t>
  </si>
  <si>
    <t>枠：金属製熱遮断構造
戸：金属製ﾌﾗｯｼｭ構造</t>
  </si>
  <si>
    <t>枠：指定しない　戸：木製</t>
  </si>
  <si>
    <t>枠：指定しない　戸：金属製ﾌﾗｯｼｭ構造</t>
  </si>
  <si>
    <t>枠：指定しない　戸：金属製ﾊﾆｶﾑﾌﾗｯｼｭ構造</t>
  </si>
  <si>
    <t>枠：指定しない　
戸：金属製ﾊﾆｶﾑﾌﾗｯｼｭ構造</t>
  </si>
  <si>
    <t>〔一重〕金属・ﾌﾟﾗｽﾁｯｸ（木）複合構造製</t>
  </si>
  <si>
    <t>枠：金属製熱遮断構造　戸：金属製ﾌﾗｯｼｭ構造</t>
  </si>
  <si>
    <t>枠：金属製熱遮断構造、木と金属との複合材料製又は樹脂と金属との複合材料製　戸：金属製断熱ﾌﾗｯｼｭ構造</t>
  </si>
  <si>
    <t>枠：金属製熱遮断構造　戸：金属製高断熱ﾌﾗｯｼｭ構造</t>
  </si>
  <si>
    <t>枠：木製　戸：木製断熱積層構造</t>
  </si>
  <si>
    <r>
      <rPr>
        <sz val="5"/>
        <rFont val="ＭＳ 明朝"/>
        <family val="1"/>
      </rPr>
      <t>(大部分がガラス)</t>
    </r>
    <r>
      <rPr>
        <sz val="8"/>
        <rFont val="ＭＳ 明朝"/>
        <family val="1"/>
      </rPr>
      <t xml:space="preserve">
窓等</t>
    </r>
  </si>
  <si>
    <r>
      <rPr>
        <sz val="5"/>
        <rFont val="ＭＳ 明朝"/>
        <family val="1"/>
      </rPr>
      <t>(大部分がガラス)</t>
    </r>
    <r>
      <rPr>
        <sz val="8"/>
        <rFont val="ＭＳ 明朝"/>
        <family val="1"/>
      </rPr>
      <t xml:space="preserve">
窓等</t>
    </r>
  </si>
  <si>
    <t>〔一重〕金属製</t>
  </si>
  <si>
    <t>枠：指定しない　戸：金属製ﾊﾆｶﾑﾌﾗｯｼｭ構造</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</si>
</sst>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0;[Red]0"/>
    <numFmt numFmtId="182" formatCode="0.0000;[Red]0.0000"/>
    <numFmt numFmtId="183" formatCode="0.0000_ "/>
    <numFmt numFmtId="184" formatCode="0.000_ "/>
    <numFmt numFmtId="185" formatCode="0.00_ "/>
    <numFmt numFmtId="186" formatCode="0.0_ "/>
    <numFmt numFmtId="187" formatCode="0.0%"/>
    <numFmt numFmtId="188" formatCode="#,##0_);[Red]\(#,##0\)"/>
    <numFmt numFmtId="189" formatCode="0.000%"/>
    <numFmt numFmtId="190" formatCode="0_);[Red]\(0\)"/>
    <numFmt numFmtId="191" formatCode="0.000_);[Red]\(0.000\)"/>
    <numFmt numFmtId="192" formatCode="0.00000_ "/>
    <numFmt numFmtId="193" formatCode="0_ &quot;%&quot;"/>
    <numFmt numFmtId="194" formatCode="0.000"/>
    <numFmt numFmtId="195" formatCode="0.0"/>
    <numFmt numFmtId="196" formatCode="[$€-2]\ #,##0.00_);[Red]\([$€-2]\ #,##0.00\)"/>
    <numFmt numFmtId="197" formatCode="[&lt;=999]000;[&lt;=9999]000\-00;000\-0000"/>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8"/>
      <name val="ＭＳ 明朝"/>
      <family val="1"/>
    </font>
    <font>
      <sz val="8"/>
      <name val="ＭＳ ゴシック"/>
      <family val="3"/>
    </font>
    <font>
      <sz val="8"/>
      <name val="ＭＳ Ｐゴシック"/>
      <family val="3"/>
    </font>
    <font>
      <sz val="9"/>
      <name val="ＭＳ Ｐゴシック"/>
      <family val="3"/>
    </font>
    <font>
      <sz val="9"/>
      <name val="ＭＳ ゴシック"/>
      <family val="3"/>
    </font>
    <font>
      <sz val="11"/>
      <name val="ＭＳ ゴシック"/>
      <family val="3"/>
    </font>
    <font>
      <sz val="11"/>
      <name val="ＭＳ 明朝"/>
      <family val="1"/>
    </font>
    <font>
      <b/>
      <sz val="10"/>
      <color indexed="8"/>
      <name val="ＭＳ 明朝"/>
      <family val="1"/>
    </font>
    <font>
      <b/>
      <sz val="9"/>
      <name val="ＭＳ 明朝"/>
      <family val="1"/>
    </font>
    <font>
      <vertAlign val="superscript"/>
      <sz val="9"/>
      <name val="ＭＳ 明朝"/>
      <family val="1"/>
    </font>
    <font>
      <sz val="8"/>
      <color indexed="10"/>
      <name val="ＭＳ 明朝"/>
      <family val="1"/>
    </font>
    <font>
      <b/>
      <sz val="11"/>
      <color indexed="8"/>
      <name val="ＭＳ 明朝"/>
      <family val="1"/>
    </font>
    <font>
      <sz val="12"/>
      <name val="ＭＳ ゴシック"/>
      <family val="3"/>
    </font>
    <font>
      <b/>
      <sz val="9"/>
      <name val="ＭＳ Ｐゴシック"/>
      <family val="3"/>
    </font>
    <font>
      <b/>
      <sz val="9"/>
      <name val="ＭＳ ゴシック"/>
      <family val="3"/>
    </font>
    <font>
      <sz val="6"/>
      <name val="ＭＳ 明朝"/>
      <family val="1"/>
    </font>
    <font>
      <b/>
      <sz val="9"/>
      <color indexed="10"/>
      <name val="ＭＳ Ｐゴシック"/>
      <family val="3"/>
    </font>
    <font>
      <sz val="9"/>
      <color indexed="8"/>
      <name val="ＭＳ 明朝"/>
      <family val="1"/>
    </font>
    <font>
      <b/>
      <sz val="9"/>
      <color indexed="10"/>
      <name val="ＭＳ ゴシック"/>
      <family val="3"/>
    </font>
    <font>
      <b/>
      <sz val="10"/>
      <name val="ＭＳ ゴシック"/>
      <family val="3"/>
    </font>
    <font>
      <b/>
      <sz val="11"/>
      <name val="ＭＳ ゴシック"/>
      <family val="3"/>
    </font>
    <font>
      <sz val="7"/>
      <name val="ＭＳ ゴシック"/>
      <family val="3"/>
    </font>
    <font>
      <sz val="6"/>
      <name val="ＭＳ ゴシック"/>
      <family val="3"/>
    </font>
    <font>
      <sz val="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lightUp">
        <bgColor indexed="44"/>
      </patternFill>
    </fill>
    <fill>
      <patternFill patternType="solid">
        <fgColor indexed="10"/>
        <bgColor indexed="64"/>
      </patternFill>
    </fill>
    <fill>
      <patternFill patternType="solid">
        <fgColor indexed="57"/>
        <bgColor indexed="64"/>
      </patternFill>
    </fill>
    <fill>
      <patternFill patternType="lightUp">
        <bgColor indexed="57"/>
      </patternFill>
    </fill>
    <fill>
      <patternFill patternType="solid">
        <fgColor indexed="42"/>
        <bgColor indexed="64"/>
      </patternFill>
    </fill>
    <fill>
      <patternFill patternType="solid">
        <fgColor indexed="13"/>
        <bgColor indexed="64"/>
      </patternFill>
    </fill>
    <fill>
      <patternFill patternType="lightVertical">
        <bgColor indexed="13"/>
      </patternFill>
    </fill>
    <fill>
      <patternFill patternType="solid">
        <fgColor indexed="52"/>
        <bgColor indexed="64"/>
      </patternFill>
    </fill>
    <fill>
      <patternFill patternType="solid">
        <fgColor theme="0" tint="-0.04997999966144562"/>
        <bgColor indexed="64"/>
      </patternFill>
    </fill>
    <fill>
      <patternFill patternType="solid">
        <fgColor indexed="51"/>
        <bgColor indexed="64"/>
      </patternFill>
    </fill>
    <fill>
      <patternFill patternType="solid">
        <fgColor indexed="31"/>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medium"/>
      <top style="hair"/>
      <bottom style="hair"/>
    </border>
    <border>
      <left style="thin"/>
      <right style="thin"/>
      <top>
        <color indexed="63"/>
      </top>
      <bottom style="thin"/>
    </border>
    <border>
      <left style="thin"/>
      <right style="thin"/>
      <top style="thin"/>
      <bottom style="medium"/>
    </border>
    <border>
      <left style="thin"/>
      <right style="thin"/>
      <top style="thin"/>
      <bottom>
        <color indexed="63"/>
      </bottom>
    </border>
    <border>
      <left style="thin"/>
      <right style="thin"/>
      <top style="medium"/>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medium"/>
      <bottom>
        <color indexed="63"/>
      </bottom>
    </border>
    <border>
      <left style="medium"/>
      <right>
        <color indexed="63"/>
      </right>
      <top style="double"/>
      <bottom style="hair"/>
    </border>
    <border>
      <left>
        <color indexed="63"/>
      </left>
      <right>
        <color indexed="63"/>
      </right>
      <top style="double"/>
      <bottom style="hair"/>
    </border>
    <border>
      <left>
        <color indexed="63"/>
      </left>
      <right style="hair"/>
      <top style="double"/>
      <bottom style="hair"/>
    </border>
    <border>
      <left>
        <color indexed="63"/>
      </left>
      <right>
        <color indexed="63"/>
      </right>
      <top style="medium"/>
      <bottom>
        <color indexed="63"/>
      </bottom>
    </border>
    <border>
      <left style="hair"/>
      <right style="hair"/>
      <top style="hair"/>
      <bottom style="hair"/>
    </border>
    <border>
      <left style="hair"/>
      <right style="thin"/>
      <top style="hair"/>
      <bottom style="hair"/>
    </border>
    <border>
      <left style="thin"/>
      <right style="thin"/>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color indexed="63"/>
      </bottom>
    </border>
    <border>
      <left>
        <color indexed="63"/>
      </left>
      <right style="thin"/>
      <top style="hair"/>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color indexed="63"/>
      </top>
      <bottom style="hair"/>
    </border>
    <border>
      <left style="hair"/>
      <right style="hair"/>
      <top>
        <color indexed="63"/>
      </top>
      <bottom style="hair"/>
    </border>
    <border>
      <left style="hair"/>
      <right>
        <color indexed="63"/>
      </right>
      <top>
        <color indexed="63"/>
      </top>
      <bottom style="thin"/>
    </border>
    <border>
      <left>
        <color indexed="63"/>
      </left>
      <right>
        <color indexed="63"/>
      </right>
      <top style="thin"/>
      <bottom style="thin"/>
    </border>
    <border>
      <left style="medium"/>
      <right style="hair"/>
      <top style="medium"/>
      <bottom style="double"/>
    </border>
    <border>
      <left style="hair"/>
      <right style="hair"/>
      <top style="medium"/>
      <bottom style="double"/>
    </border>
    <border>
      <left style="hair"/>
      <right>
        <color indexed="63"/>
      </right>
      <top style="medium"/>
      <bottom style="double"/>
    </border>
    <border>
      <left>
        <color indexed="63"/>
      </left>
      <right>
        <color indexed="63"/>
      </right>
      <top style="medium"/>
      <bottom style="double"/>
    </border>
    <border>
      <left>
        <color indexed="63"/>
      </left>
      <right style="hair"/>
      <top style="medium"/>
      <bottom style="double"/>
    </border>
    <border>
      <left>
        <color indexed="63"/>
      </left>
      <right style="medium"/>
      <top style="medium"/>
      <bottom style="double"/>
    </border>
    <border>
      <left style="hair"/>
      <right>
        <color indexed="63"/>
      </right>
      <top>
        <color indexed="63"/>
      </top>
      <bottom style="hair"/>
    </border>
    <border>
      <left>
        <color indexed="63"/>
      </left>
      <right>
        <color indexed="63"/>
      </right>
      <top>
        <color indexed="63"/>
      </top>
      <bottom style="hair"/>
    </border>
    <border>
      <left style="medium"/>
      <right style="hair"/>
      <top style="hair"/>
      <bottom style="hair"/>
    </border>
    <border>
      <left style="medium"/>
      <right style="hair"/>
      <top style="hair"/>
      <bottom style="medium"/>
    </border>
    <border>
      <left style="hair"/>
      <right style="hair"/>
      <top style="hair"/>
      <bottom style="medium"/>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style="medium"/>
      <top style="hair"/>
      <bottom style="medium"/>
    </border>
    <border>
      <left style="medium"/>
      <right style="hair"/>
      <top style="medium"/>
      <bottom style="hair"/>
    </border>
    <border>
      <left style="hair"/>
      <right style="hair"/>
      <top style="medium"/>
      <bottom style="hair"/>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medium"/>
      <top style="medium"/>
      <bottom style="hair"/>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medium"/>
      <bottom style="hair"/>
    </border>
    <border>
      <left style="thin"/>
      <right>
        <color indexed="63"/>
      </right>
      <top style="hair"/>
      <bottom style="double"/>
    </border>
    <border>
      <left>
        <color indexed="63"/>
      </left>
      <right>
        <color indexed="63"/>
      </right>
      <top style="hair"/>
      <bottom style="double"/>
    </border>
    <border>
      <left>
        <color indexed="63"/>
      </left>
      <right style="medium"/>
      <top style="hair"/>
      <bottom style="double"/>
    </border>
    <border>
      <left>
        <color indexed="63"/>
      </left>
      <right style="hair"/>
      <top style="hair"/>
      <bottom style="double"/>
    </border>
    <border>
      <left style="hair"/>
      <right>
        <color indexed="63"/>
      </right>
      <top style="hair"/>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double"/>
      <bottom style="hair"/>
    </border>
    <border>
      <left style="hair"/>
      <right>
        <color indexed="63"/>
      </right>
      <top style="double"/>
      <bottom style="hair"/>
    </border>
    <border>
      <left>
        <color indexed="63"/>
      </left>
      <right style="thin"/>
      <top style="double"/>
      <bottom style="hair"/>
    </border>
    <border>
      <left style="thin"/>
      <right>
        <color indexed="63"/>
      </right>
      <top style="hair"/>
      <bottom style="hair"/>
    </border>
    <border>
      <left>
        <color indexed="63"/>
      </left>
      <right style="medium"/>
      <top>
        <color indexed="63"/>
      </top>
      <bottom>
        <color indexed="63"/>
      </bottom>
    </border>
    <border>
      <left style="thin"/>
      <right>
        <color indexed="63"/>
      </right>
      <top style="hair"/>
      <bottom style="medium"/>
    </border>
    <border>
      <left>
        <color indexed="63"/>
      </left>
      <right style="thin"/>
      <top style="hair"/>
      <bottom style="medium"/>
    </border>
    <border>
      <left style="thin"/>
      <right style="thin"/>
      <top style="hair"/>
      <bottom style="medium"/>
    </border>
    <border>
      <left style="thin"/>
      <right style="medium"/>
      <top style="hair"/>
      <bottom style="medium"/>
    </border>
    <border>
      <left style="medium"/>
      <right>
        <color indexed="63"/>
      </right>
      <top style="hair"/>
      <bottom style="hair"/>
    </border>
    <border>
      <left style="thin"/>
      <right>
        <color indexed="63"/>
      </right>
      <top style="hair"/>
      <bottom style="thin"/>
    </border>
    <border>
      <left>
        <color indexed="63"/>
      </left>
      <right style="medium"/>
      <top style="hair"/>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double"/>
      <bottom style="hair"/>
    </border>
    <border>
      <left style="medium"/>
      <right>
        <color indexed="63"/>
      </right>
      <top style="medium"/>
      <bottom style="hair"/>
    </border>
    <border>
      <left>
        <color indexed="63"/>
      </left>
      <right style="thin"/>
      <top style="medium"/>
      <bottom style="hair"/>
    </border>
    <border>
      <left style="medium"/>
      <right>
        <color indexed="63"/>
      </right>
      <top style="hair"/>
      <bottom style="medium"/>
    </border>
    <border>
      <left style="medium"/>
      <right>
        <color indexed="63"/>
      </right>
      <top style="medium"/>
      <bottom style="double"/>
    </border>
    <border>
      <left style="hair"/>
      <right>
        <color indexed="63"/>
      </right>
      <top style="medium"/>
      <bottom>
        <color indexed="63"/>
      </bottom>
    </border>
    <border>
      <left>
        <color indexed="63"/>
      </left>
      <right style="hair"/>
      <top style="medium"/>
      <bottom>
        <color indexed="63"/>
      </bottom>
    </border>
    <border>
      <left>
        <color indexed="63"/>
      </left>
      <right style="medium"/>
      <top style="medium"/>
      <bottom>
        <color indexed="63"/>
      </bottom>
    </border>
    <border>
      <left style="hair"/>
      <right>
        <color indexed="63"/>
      </right>
      <top>
        <color indexed="63"/>
      </top>
      <bottom style="medium"/>
    </border>
    <border>
      <left>
        <color indexed="63"/>
      </left>
      <right style="hair"/>
      <top>
        <color indexed="63"/>
      </top>
      <bottom style="medium"/>
    </border>
    <border>
      <left>
        <color indexed="63"/>
      </left>
      <right style="medium"/>
      <top>
        <color indexed="63"/>
      </top>
      <bottom style="medium"/>
    </border>
    <border>
      <left style="medium"/>
      <right style="hair"/>
      <top>
        <color indexed="63"/>
      </top>
      <bottom style="hair"/>
    </border>
    <border>
      <left style="hair"/>
      <right>
        <color indexed="63"/>
      </right>
      <top style="double"/>
      <bottom>
        <color indexed="63"/>
      </bottom>
    </border>
    <border>
      <left>
        <color indexed="63"/>
      </left>
      <right style="hair"/>
      <top style="double"/>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style="hair"/>
      <right style="hair"/>
      <top style="hair"/>
      <bottom style="thin"/>
    </border>
    <border>
      <left style="hair"/>
      <right style="thin"/>
      <top style="hair"/>
      <bottom style="thin"/>
    </border>
    <border>
      <left style="hair"/>
      <right>
        <color indexed="63"/>
      </right>
      <top style="thin"/>
      <bottom>
        <color indexed="63"/>
      </bottom>
    </border>
    <border>
      <left style="thin"/>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color indexed="63"/>
      </top>
      <bottom style="hair"/>
    </border>
    <border>
      <left style="thin"/>
      <right style="hair"/>
      <top style="hair"/>
      <bottom style="hair"/>
    </border>
    <border>
      <left style="thin"/>
      <right style="hair"/>
      <top style="hair"/>
      <bottom style="thin"/>
    </border>
    <border>
      <left style="hair"/>
      <right style="thin"/>
      <top>
        <color indexed="63"/>
      </top>
      <bottom style="hair"/>
    </border>
    <border>
      <left>
        <color indexed="63"/>
      </left>
      <right style="hair"/>
      <top style="hair"/>
      <bottom>
        <color indexed="63"/>
      </bottom>
    </border>
    <border>
      <left style="hair"/>
      <right>
        <color indexed="63"/>
      </right>
      <top style="hair"/>
      <bottom>
        <color indexed="63"/>
      </bottom>
    </border>
    <border>
      <left>
        <color indexed="63"/>
      </left>
      <right style="medium"/>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pplyNumberFormat="0" applyFill="0" applyBorder="0" applyAlignment="0" applyProtection="0"/>
    <xf numFmtId="0" fontId="63" fillId="32" borderId="0" applyNumberFormat="0" applyBorder="0" applyAlignment="0" applyProtection="0"/>
  </cellStyleXfs>
  <cellXfs count="780">
    <xf numFmtId="0" fontId="0" fillId="0" borderId="0" xfId="0" applyAlignment="1">
      <alignment/>
    </xf>
    <xf numFmtId="0" fontId="4" fillId="33" borderId="0" xfId="0" applyFont="1" applyFill="1" applyBorder="1" applyAlignment="1" applyProtection="1">
      <alignment horizontal="center" vertical="center"/>
      <protection/>
    </xf>
    <xf numFmtId="0" fontId="11" fillId="0" borderId="0" xfId="0" applyFont="1" applyAlignment="1" applyProtection="1">
      <alignment vertical="center"/>
      <protection/>
    </xf>
    <xf numFmtId="0" fontId="12" fillId="0" borderId="0" xfId="0" applyFont="1" applyAlignment="1" applyProtection="1">
      <alignment horizontal="left" vertical="center"/>
      <protection/>
    </xf>
    <xf numFmtId="0" fontId="15" fillId="0" borderId="0" xfId="0" applyFont="1" applyAlignment="1" applyProtection="1">
      <alignment horizontal="right" vertical="center"/>
      <protection/>
    </xf>
    <xf numFmtId="49" fontId="4" fillId="33" borderId="0" xfId="0" applyNumberFormat="1" applyFont="1" applyFill="1" applyBorder="1" applyAlignment="1" applyProtection="1">
      <alignment horizontal="center" vertical="center"/>
      <protection/>
    </xf>
    <xf numFmtId="0" fontId="13" fillId="0" borderId="0" xfId="0" applyFont="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horizontal="left" vertical="center" indent="1" shrinkToFit="1"/>
      <protection/>
    </xf>
    <xf numFmtId="0" fontId="4" fillId="0" borderId="0" xfId="0" applyFont="1" applyBorder="1" applyAlignment="1" applyProtection="1">
      <alignment horizontal="center" vertical="center"/>
      <protection/>
    </xf>
    <xf numFmtId="185" fontId="4" fillId="0" borderId="0" xfId="0" applyNumberFormat="1" applyFont="1" applyBorder="1" applyAlignment="1" applyProtection="1">
      <alignment horizontal="center" vertical="center"/>
      <protection/>
    </xf>
    <xf numFmtId="0" fontId="11" fillId="0" borderId="0" xfId="0" applyFont="1" applyBorder="1" applyAlignment="1" applyProtection="1">
      <alignment vertical="center"/>
      <protection/>
    </xf>
    <xf numFmtId="0" fontId="16" fillId="0" borderId="0" xfId="0" applyFont="1" applyAlignment="1" applyProtection="1">
      <alignment horizontal="left" vertical="center"/>
      <protection/>
    </xf>
    <xf numFmtId="0" fontId="11" fillId="0" borderId="0" xfId="0" applyFont="1" applyBorder="1" applyAlignment="1" applyProtection="1">
      <alignment horizontal="left" vertical="center" indent="1" shrinkToFit="1"/>
      <protection/>
    </xf>
    <xf numFmtId="0" fontId="11" fillId="0" borderId="0" xfId="0" applyFont="1" applyBorder="1" applyAlignment="1" applyProtection="1">
      <alignment horizontal="center" vertical="center"/>
      <protection/>
    </xf>
    <xf numFmtId="185" fontId="11" fillId="0" borderId="0" xfId="0" applyNumberFormat="1" applyFont="1" applyBorder="1" applyAlignment="1" applyProtection="1">
      <alignment horizontal="center" vertical="center"/>
      <protection/>
    </xf>
    <xf numFmtId="0" fontId="9" fillId="33" borderId="0" xfId="0" applyFont="1" applyFill="1" applyBorder="1" applyAlignment="1" applyProtection="1">
      <alignment horizontal="center" vertical="center"/>
      <protection/>
    </xf>
    <xf numFmtId="0" fontId="4" fillId="33" borderId="0" xfId="0" applyNumberFormat="1" applyFont="1" applyFill="1" applyBorder="1" applyAlignment="1" applyProtection="1">
      <alignment horizontal="left" vertical="center"/>
      <protection/>
    </xf>
    <xf numFmtId="0" fontId="9" fillId="0" borderId="0" xfId="0" applyFont="1" applyBorder="1" applyAlignment="1" applyProtection="1">
      <alignment horizontal="left" vertical="center" indent="1" shrinkToFit="1"/>
      <protection/>
    </xf>
    <xf numFmtId="0" fontId="10" fillId="0" borderId="0" xfId="0" applyFont="1" applyBorder="1" applyAlignment="1" applyProtection="1">
      <alignment horizontal="left" vertical="center" indent="1" shrinkToFit="1"/>
      <protection/>
    </xf>
    <xf numFmtId="0" fontId="9"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185" fontId="9" fillId="0" borderId="0" xfId="0" applyNumberFormat="1" applyFont="1" applyBorder="1" applyAlignment="1" applyProtection="1">
      <alignment horizontal="center" vertical="center"/>
      <protection/>
    </xf>
    <xf numFmtId="185" fontId="10" fillId="0" borderId="0" xfId="0" applyNumberFormat="1" applyFont="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indent="1" shrinkToFit="1"/>
      <protection/>
    </xf>
    <xf numFmtId="0" fontId="6" fillId="33" borderId="0" xfId="0" applyFont="1" applyFill="1" applyBorder="1" applyAlignment="1" applyProtection="1">
      <alignment horizontal="left" vertical="center"/>
      <protection/>
    </xf>
    <xf numFmtId="0" fontId="0" fillId="0" borderId="0" xfId="0" applyAlignment="1" applyProtection="1">
      <alignment/>
      <protection/>
    </xf>
    <xf numFmtId="0" fontId="4" fillId="33" borderId="0" xfId="0" applyFont="1" applyFill="1" applyBorder="1" applyAlignment="1" applyProtection="1">
      <alignment horizontal="left" vertical="center"/>
      <protection/>
    </xf>
    <xf numFmtId="49" fontId="4" fillId="33" borderId="0" xfId="0" applyNumberFormat="1" applyFont="1" applyFill="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horizontal="center" vertical="top" textRotation="255" shrinkToFit="1"/>
      <protection/>
    </xf>
    <xf numFmtId="0" fontId="4" fillId="0" borderId="0" xfId="0" applyFont="1" applyBorder="1" applyAlignment="1" applyProtection="1">
      <alignment horizontal="left" vertical="center" shrinkToFit="1"/>
      <protection/>
    </xf>
    <xf numFmtId="0" fontId="8" fillId="0" borderId="0" xfId="0" applyFont="1" applyBorder="1" applyAlignment="1" applyProtection="1">
      <alignment horizontal="left" vertical="center" shrinkToFit="1"/>
      <protection/>
    </xf>
    <xf numFmtId="0" fontId="7" fillId="0" borderId="0" xfId="0" applyFont="1" applyBorder="1" applyAlignment="1" applyProtection="1">
      <alignment vertical="center" shrinkToFit="1"/>
      <protection/>
    </xf>
    <xf numFmtId="0" fontId="0" fillId="0" borderId="0" xfId="0" applyBorder="1" applyAlignment="1" applyProtection="1">
      <alignment vertical="center" shrinkToFit="1"/>
      <protection/>
    </xf>
    <xf numFmtId="2" fontId="4" fillId="33" borderId="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left" vertical="center"/>
      <protection/>
    </xf>
    <xf numFmtId="0" fontId="4" fillId="33" borderId="10" xfId="0" applyFont="1" applyFill="1" applyBorder="1" applyAlignment="1" applyProtection="1">
      <alignment horizontal="center" vertical="center"/>
      <protection/>
    </xf>
    <xf numFmtId="0" fontId="5" fillId="0" borderId="10" xfId="0" applyFont="1" applyBorder="1" applyAlignment="1" applyProtection="1">
      <alignment vertical="center"/>
      <protection/>
    </xf>
    <xf numFmtId="0" fontId="4" fillId="34" borderId="10" xfId="0"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2" fontId="4" fillId="0" borderId="11" xfId="0" applyNumberFormat="1" applyFont="1" applyFill="1" applyBorder="1" applyAlignment="1" applyProtection="1">
      <alignment horizontal="left" vertical="center"/>
      <protection/>
    </xf>
    <xf numFmtId="2" fontId="4" fillId="33" borderId="10" xfId="0" applyNumberFormat="1" applyFont="1" applyFill="1" applyBorder="1" applyAlignment="1" applyProtection="1">
      <alignment horizontal="center" vertical="center"/>
      <protection/>
    </xf>
    <xf numFmtId="0" fontId="4" fillId="0" borderId="0" xfId="0" applyFont="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5" fillId="0" borderId="0" xfId="0" applyFont="1" applyBorder="1" applyAlignment="1">
      <alignment horizontal="center" vertical="center"/>
    </xf>
    <xf numFmtId="195" fontId="5" fillId="0" borderId="0" xfId="0" applyNumberFormat="1" applyFont="1" applyBorder="1" applyAlignment="1">
      <alignment horizontal="center" vertical="center"/>
    </xf>
    <xf numFmtId="0" fontId="5" fillId="0" borderId="0" xfId="0" applyFont="1" applyBorder="1" applyAlignment="1">
      <alignment horizontal="center" vertical="center" textRotation="255"/>
    </xf>
    <xf numFmtId="0" fontId="10" fillId="33" borderId="0" xfId="0" applyFont="1" applyFill="1" applyBorder="1" applyAlignment="1" applyProtection="1">
      <alignment horizontal="left" vertical="center"/>
      <protection/>
    </xf>
    <xf numFmtId="0" fontId="19" fillId="0" borderId="0" xfId="0" applyFont="1" applyAlignment="1">
      <alignment vertical="center"/>
    </xf>
    <xf numFmtId="0" fontId="4" fillId="33" borderId="0" xfId="0" applyFont="1" applyFill="1" applyBorder="1" applyAlignment="1" applyProtection="1" quotePrefix="1">
      <alignment horizontal="left" vertical="center"/>
      <protection/>
    </xf>
    <xf numFmtId="0" fontId="6" fillId="0" borderId="12"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4" fillId="34" borderId="16" xfId="0" applyFont="1" applyFill="1" applyBorder="1" applyAlignment="1" applyProtection="1">
      <alignment horizontal="left" vertical="center" indent="1" shrinkToFit="1"/>
      <protection locked="0"/>
    </xf>
    <xf numFmtId="0" fontId="11" fillId="34" borderId="17" xfId="0" applyFont="1" applyFill="1" applyBorder="1" applyAlignment="1" applyProtection="1">
      <alignment horizontal="left" vertical="center" indent="1" shrinkToFit="1"/>
      <protection locked="0"/>
    </xf>
    <xf numFmtId="0" fontId="11" fillId="34" borderId="18" xfId="0" applyFont="1" applyFill="1" applyBorder="1" applyAlignment="1" applyProtection="1">
      <alignment horizontal="left" vertical="center" indent="1" shrinkToFit="1"/>
      <protection locked="0"/>
    </xf>
    <xf numFmtId="0" fontId="4" fillId="34" borderId="16" xfId="0" applyFont="1" applyFill="1" applyBorder="1" applyAlignment="1" applyProtection="1">
      <alignment horizontal="center" vertical="center"/>
      <protection locked="0"/>
    </xf>
    <xf numFmtId="0" fontId="4" fillId="34" borderId="17" xfId="0" applyFont="1" applyFill="1" applyBorder="1" applyAlignment="1" applyProtection="1">
      <alignment horizontal="center" vertical="center"/>
      <protection locked="0"/>
    </xf>
    <xf numFmtId="0" fontId="4" fillId="34" borderId="18" xfId="0" applyFont="1" applyFill="1" applyBorder="1" applyAlignment="1" applyProtection="1">
      <alignment horizontal="center" vertical="center"/>
      <protection locked="0"/>
    </xf>
    <xf numFmtId="0" fontId="4" fillId="34" borderId="16" xfId="0" applyFont="1" applyFill="1" applyBorder="1" applyAlignment="1" applyProtection="1">
      <alignment horizontal="center" vertical="center"/>
      <protection/>
    </xf>
    <xf numFmtId="0" fontId="4" fillId="34" borderId="17" xfId="0" applyFont="1" applyFill="1" applyBorder="1" applyAlignment="1" applyProtection="1">
      <alignment horizontal="center" vertical="center"/>
      <protection/>
    </xf>
    <xf numFmtId="0" fontId="4" fillId="34" borderId="18" xfId="0" applyFont="1" applyFill="1" applyBorder="1" applyAlignment="1" applyProtection="1">
      <alignment horizontal="center" vertical="center"/>
      <protection/>
    </xf>
    <xf numFmtId="185" fontId="4" fillId="34" borderId="16" xfId="0" applyNumberFormat="1" applyFont="1" applyFill="1" applyBorder="1" applyAlignment="1" applyProtection="1">
      <alignment horizontal="center" vertical="center"/>
      <protection/>
    </xf>
    <xf numFmtId="185" fontId="4" fillId="34" borderId="17" xfId="0" applyNumberFormat="1" applyFont="1" applyFill="1" applyBorder="1" applyAlignment="1" applyProtection="1">
      <alignment horizontal="center" vertical="center"/>
      <protection/>
    </xf>
    <xf numFmtId="185" fontId="4" fillId="34" borderId="19" xfId="0" applyNumberFormat="1"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4" fillId="33" borderId="10" xfId="0" applyNumberFormat="1" applyFont="1" applyFill="1" applyBorder="1" applyAlignment="1" applyProtection="1">
      <alignment horizontal="center" vertical="center"/>
      <protection/>
    </xf>
    <xf numFmtId="0" fontId="4" fillId="33" borderId="20" xfId="0" applyFont="1" applyFill="1" applyBorder="1" applyAlignment="1" applyProtection="1">
      <alignment horizontal="center" vertical="center"/>
      <protection/>
    </xf>
    <xf numFmtId="0" fontId="4" fillId="33" borderId="20" xfId="0" applyNumberFormat="1" applyFont="1" applyFill="1" applyBorder="1" applyAlignment="1" applyProtection="1">
      <alignment horizontal="center" vertical="center"/>
      <protection/>
    </xf>
    <xf numFmtId="0" fontId="4" fillId="33" borderId="21" xfId="0" applyFont="1" applyFill="1" applyBorder="1" applyAlignment="1" applyProtection="1">
      <alignment horizontal="center" vertical="center"/>
      <protection/>
    </xf>
    <xf numFmtId="0" fontId="4" fillId="33" borderId="21" xfId="0" applyNumberFormat="1" applyFont="1" applyFill="1" applyBorder="1" applyAlignment="1" applyProtection="1">
      <alignment horizontal="center" vertical="center"/>
      <protection/>
    </xf>
    <xf numFmtId="0" fontId="4" fillId="33" borderId="22" xfId="0" applyFont="1" applyFill="1" applyBorder="1" applyAlignment="1" applyProtection="1">
      <alignment horizontal="center" vertical="center"/>
      <protection/>
    </xf>
    <xf numFmtId="0" fontId="4" fillId="33" borderId="22" xfId="0" applyNumberFormat="1" applyFont="1" applyFill="1" applyBorder="1" applyAlignment="1" applyProtection="1">
      <alignment horizontal="center" vertical="center"/>
      <protection/>
    </xf>
    <xf numFmtId="0" fontId="4" fillId="33" borderId="23" xfId="0" applyNumberFormat="1" applyFont="1" applyFill="1" applyBorder="1" applyAlignment="1" applyProtection="1">
      <alignment horizontal="center" vertical="center"/>
      <protection/>
    </xf>
    <xf numFmtId="0" fontId="4" fillId="33" borderId="24" xfId="0" applyFont="1" applyFill="1" applyBorder="1" applyAlignment="1" applyProtection="1">
      <alignment horizontal="left" vertical="center"/>
      <protection/>
    </xf>
    <xf numFmtId="0" fontId="4" fillId="33" borderId="24" xfId="0" applyNumberFormat="1" applyFont="1" applyFill="1" applyBorder="1" applyAlignment="1" applyProtection="1">
      <alignment horizontal="center" vertical="center"/>
      <protection/>
    </xf>
    <xf numFmtId="0" fontId="24" fillId="0" borderId="0" xfId="0" applyFont="1" applyFill="1" applyBorder="1" applyAlignment="1" applyProtection="1">
      <alignment horizontal="left" vertical="center"/>
      <protection/>
    </xf>
    <xf numFmtId="0" fontId="10" fillId="0" borderId="0" xfId="0" applyFont="1" applyBorder="1" applyAlignment="1" applyProtection="1">
      <alignment horizontal="center" vertical="center" wrapText="1"/>
      <protection/>
    </xf>
    <xf numFmtId="0" fontId="10" fillId="0" borderId="0" xfId="0" applyFont="1" applyBorder="1" applyAlignment="1" applyProtection="1">
      <alignment vertical="center" shrinkToFit="1"/>
      <protection/>
    </xf>
    <xf numFmtId="0" fontId="25" fillId="0" borderId="0" xfId="0" applyFont="1" applyBorder="1" applyAlignment="1" applyProtection="1">
      <alignment vertical="center" shrinkToFit="1"/>
      <protection/>
    </xf>
    <xf numFmtId="0" fontId="19" fillId="0" borderId="0" xfId="0" applyFont="1" applyBorder="1" applyAlignment="1" applyProtection="1">
      <alignment horizontal="left" vertical="center"/>
      <protection/>
    </xf>
    <xf numFmtId="0" fontId="0" fillId="0" borderId="0" xfId="0" applyBorder="1" applyAlignment="1">
      <alignment horizontal="center" vertical="center"/>
    </xf>
    <xf numFmtId="0" fontId="7" fillId="0" borderId="0" xfId="0" applyFont="1" applyBorder="1" applyAlignment="1" applyProtection="1">
      <alignment horizontal="left"/>
      <protection/>
    </xf>
    <xf numFmtId="0" fontId="23" fillId="33" borderId="0" xfId="0" applyFont="1" applyFill="1" applyBorder="1" applyAlignment="1" applyProtection="1">
      <alignment horizontal="left"/>
      <protection/>
    </xf>
    <xf numFmtId="0" fontId="19"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center" vertical="center" wrapText="1"/>
      <protection/>
    </xf>
    <xf numFmtId="0" fontId="4" fillId="33" borderId="25" xfId="0" applyFont="1" applyFill="1" applyBorder="1" applyAlignment="1" applyProtection="1">
      <alignment horizontal="left" vertical="center"/>
      <protection/>
    </xf>
    <xf numFmtId="0" fontId="8" fillId="0" borderId="10" xfId="0" applyFont="1" applyBorder="1" applyAlignment="1">
      <alignment horizontal="left" vertical="center"/>
    </xf>
    <xf numFmtId="0" fontId="8" fillId="0" borderId="10" xfId="0" applyFont="1" applyBorder="1" applyAlignment="1">
      <alignment horizontal="center" vertical="center"/>
    </xf>
    <xf numFmtId="0" fontId="8" fillId="0" borderId="10" xfId="0" applyFont="1" applyBorder="1" applyAlignment="1">
      <alignment vertical="center"/>
    </xf>
    <xf numFmtId="0" fontId="8" fillId="0" borderId="10" xfId="0" applyFont="1" applyBorder="1" applyAlignment="1">
      <alignment vertical="center" wrapText="1"/>
    </xf>
    <xf numFmtId="0" fontId="4" fillId="33" borderId="23" xfId="0" applyFont="1" applyFill="1" applyBorder="1" applyAlignment="1" applyProtection="1">
      <alignment horizontal="center" vertical="center"/>
      <protection/>
    </xf>
    <xf numFmtId="0" fontId="4" fillId="33" borderId="26"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left" vertical="center"/>
      <protection/>
    </xf>
    <xf numFmtId="0" fontId="12" fillId="0" borderId="0" xfId="0" applyFont="1" applyAlignment="1" applyProtection="1">
      <alignment horizontal="left" vertical="top"/>
      <protection/>
    </xf>
    <xf numFmtId="0" fontId="8" fillId="35" borderId="10" xfId="0" applyFont="1" applyFill="1" applyBorder="1" applyAlignment="1">
      <alignment vertical="center"/>
    </xf>
    <xf numFmtId="0" fontId="8" fillId="35" borderId="10" xfId="0" applyFont="1" applyFill="1" applyBorder="1" applyAlignment="1">
      <alignment horizontal="left" vertical="center"/>
    </xf>
    <xf numFmtId="0" fontId="4" fillId="33" borderId="26" xfId="0" applyFont="1" applyFill="1" applyBorder="1" applyAlignment="1" applyProtection="1">
      <alignment horizontal="center" vertical="center"/>
      <protection/>
    </xf>
    <xf numFmtId="0" fontId="4" fillId="36" borderId="27" xfId="0" applyFont="1" applyFill="1" applyBorder="1" applyAlignment="1" applyProtection="1">
      <alignment horizontal="center" vertical="center"/>
      <protection locked="0"/>
    </xf>
    <xf numFmtId="0" fontId="4" fillId="36" borderId="28" xfId="0" applyFont="1" applyFill="1" applyBorder="1" applyAlignment="1" applyProtection="1">
      <alignment horizontal="center" vertical="center"/>
      <protection locked="0"/>
    </xf>
    <xf numFmtId="0" fontId="4" fillId="36" borderId="29" xfId="0" applyFont="1" applyFill="1" applyBorder="1" applyAlignment="1" applyProtection="1">
      <alignment horizontal="center" vertical="center"/>
      <protection locked="0"/>
    </xf>
    <xf numFmtId="0" fontId="4" fillId="33" borderId="10" xfId="0" applyNumberFormat="1" applyFont="1" applyFill="1" applyBorder="1" applyAlignment="1" applyProtection="1">
      <alignment horizontal="left" vertical="center"/>
      <protection/>
    </xf>
    <xf numFmtId="0" fontId="4" fillId="33" borderId="24" xfId="0" applyFont="1" applyFill="1" applyBorder="1" applyAlignment="1" applyProtection="1">
      <alignment horizontal="center" vertical="center"/>
      <protection/>
    </xf>
    <xf numFmtId="0" fontId="4" fillId="33" borderId="30" xfId="0" applyFont="1" applyFill="1" applyBorder="1" applyAlignment="1" applyProtection="1">
      <alignment horizontal="center" vertical="center"/>
      <protection/>
    </xf>
    <xf numFmtId="49" fontId="4" fillId="33" borderId="3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2" fontId="4" fillId="0" borderId="10" xfId="0" applyNumberFormat="1" applyFont="1" applyBorder="1" applyAlignment="1" applyProtection="1">
      <alignment horizontal="center" vertical="center"/>
      <protection/>
    </xf>
    <xf numFmtId="195" fontId="6" fillId="0" borderId="31" xfId="0" applyNumberFormat="1" applyFont="1" applyBorder="1" applyAlignment="1">
      <alignment horizontal="center" vertical="center"/>
    </xf>
    <xf numFmtId="195" fontId="6" fillId="0" borderId="32" xfId="0" applyNumberFormat="1" applyFont="1" applyBorder="1" applyAlignment="1">
      <alignment horizontal="center" vertical="center"/>
    </xf>
    <xf numFmtId="0" fontId="6" fillId="0" borderId="31" xfId="0" applyFont="1" applyBorder="1" applyAlignment="1">
      <alignment vertical="center" shrinkToFit="1"/>
    </xf>
    <xf numFmtId="0" fontId="6" fillId="0" borderId="31" xfId="0" applyFont="1" applyBorder="1" applyAlignment="1">
      <alignment horizontal="center" vertical="center" textRotation="255"/>
    </xf>
    <xf numFmtId="0" fontId="6" fillId="0" borderId="32" xfId="0" applyFont="1" applyBorder="1" applyAlignment="1">
      <alignment horizontal="center" vertical="center" textRotation="255"/>
    </xf>
    <xf numFmtId="0" fontId="10" fillId="0" borderId="31" xfId="0" applyFont="1" applyBorder="1" applyAlignment="1">
      <alignment horizontal="center" vertical="center" textRotation="255"/>
    </xf>
    <xf numFmtId="0" fontId="10" fillId="0" borderId="32" xfId="0" applyFont="1" applyBorder="1" applyAlignment="1">
      <alignment horizontal="center" vertical="center" textRotation="255"/>
    </xf>
    <xf numFmtId="0" fontId="5" fillId="0" borderId="22" xfId="0" applyFont="1" applyBorder="1" applyAlignment="1" applyProtection="1">
      <alignment vertical="center"/>
      <protection/>
    </xf>
    <xf numFmtId="2" fontId="4" fillId="33" borderId="22" xfId="0" applyNumberFormat="1" applyFont="1" applyFill="1" applyBorder="1" applyAlignment="1" applyProtection="1">
      <alignment horizontal="center" vertical="center"/>
      <protection/>
    </xf>
    <xf numFmtId="2" fontId="4" fillId="0" borderId="22" xfId="0" applyNumberFormat="1" applyFont="1" applyBorder="1" applyAlignment="1" applyProtection="1">
      <alignment horizontal="center" vertical="center"/>
      <protection/>
    </xf>
    <xf numFmtId="0" fontId="5" fillId="0" borderId="20" xfId="0" applyFont="1" applyBorder="1" applyAlignment="1" applyProtection="1">
      <alignment vertical="center"/>
      <protection/>
    </xf>
    <xf numFmtId="2" fontId="4" fillId="33" borderId="20" xfId="0" applyNumberFormat="1" applyFont="1" applyFill="1" applyBorder="1" applyAlignment="1" applyProtection="1">
      <alignment horizontal="center" vertical="center"/>
      <protection/>
    </xf>
    <xf numFmtId="2" fontId="4" fillId="0" borderId="20" xfId="0" applyNumberFormat="1" applyFont="1" applyBorder="1" applyAlignment="1" applyProtection="1">
      <alignment horizontal="center" vertical="center"/>
      <protection/>
    </xf>
    <xf numFmtId="0" fontId="5" fillId="0" borderId="23" xfId="0" applyFont="1" applyBorder="1" applyAlignment="1" applyProtection="1">
      <alignment vertical="center"/>
      <protection/>
    </xf>
    <xf numFmtId="2" fontId="4" fillId="33" borderId="23" xfId="0" applyNumberFormat="1" applyFont="1" applyFill="1" applyBorder="1" applyAlignment="1" applyProtection="1">
      <alignment horizontal="center" vertical="center"/>
      <protection/>
    </xf>
    <xf numFmtId="2" fontId="4" fillId="0" borderId="23" xfId="0" applyNumberFormat="1" applyFont="1" applyBorder="1" applyAlignment="1" applyProtection="1">
      <alignment horizontal="center" vertical="center"/>
      <protection/>
    </xf>
    <xf numFmtId="0" fontId="5" fillId="0" borderId="21" xfId="0" applyFont="1" applyBorder="1" applyAlignment="1" applyProtection="1">
      <alignment vertical="center"/>
      <protection/>
    </xf>
    <xf numFmtId="2" fontId="4" fillId="33" borderId="21" xfId="0" applyNumberFormat="1" applyFont="1" applyFill="1" applyBorder="1" applyAlignment="1" applyProtection="1">
      <alignment horizontal="center" vertical="center"/>
      <protection/>
    </xf>
    <xf numFmtId="2" fontId="4" fillId="0" borderId="21" xfId="0" applyNumberFormat="1" applyFont="1" applyBorder="1" applyAlignment="1" applyProtection="1">
      <alignment horizontal="center" vertical="center"/>
      <protection/>
    </xf>
    <xf numFmtId="0" fontId="5" fillId="0" borderId="24" xfId="0" applyFont="1" applyBorder="1" applyAlignment="1" applyProtection="1">
      <alignment vertical="center"/>
      <protection/>
    </xf>
    <xf numFmtId="2" fontId="4" fillId="33" borderId="24" xfId="0" applyNumberFormat="1" applyFont="1" applyFill="1" applyBorder="1" applyAlignment="1" applyProtection="1">
      <alignment horizontal="center" vertical="center"/>
      <protection/>
    </xf>
    <xf numFmtId="2" fontId="4" fillId="0" borderId="24" xfId="0" applyNumberFormat="1" applyFont="1" applyBorder="1" applyAlignment="1" applyProtection="1">
      <alignment horizontal="center" vertical="center"/>
      <protection/>
    </xf>
    <xf numFmtId="0" fontId="5" fillId="0" borderId="26" xfId="0" applyFont="1" applyBorder="1" applyAlignment="1" applyProtection="1">
      <alignment vertical="center"/>
      <protection/>
    </xf>
    <xf numFmtId="2" fontId="4" fillId="33" borderId="26" xfId="0" applyNumberFormat="1" applyFont="1" applyFill="1" applyBorder="1" applyAlignment="1" applyProtection="1">
      <alignment horizontal="center" vertical="center"/>
      <protection/>
    </xf>
    <xf numFmtId="2" fontId="4" fillId="0" borderId="26" xfId="0" applyNumberFormat="1" applyFont="1" applyBorder="1" applyAlignment="1" applyProtection="1">
      <alignment horizontal="center" vertical="center"/>
      <protection/>
    </xf>
    <xf numFmtId="0" fontId="5" fillId="0" borderId="33" xfId="0" applyFont="1" applyBorder="1" applyAlignment="1" applyProtection="1">
      <alignment vertical="center"/>
      <protection/>
    </xf>
    <xf numFmtId="0" fontId="0" fillId="0" borderId="0" xfId="0" applyBorder="1" applyAlignment="1" applyProtection="1">
      <alignment/>
      <protection/>
    </xf>
    <xf numFmtId="195" fontId="6" fillId="0" borderId="18" xfId="0" applyNumberFormat="1" applyFont="1" applyBorder="1" applyAlignment="1">
      <alignment horizontal="center" vertical="center"/>
    </xf>
    <xf numFmtId="0" fontId="6" fillId="0" borderId="18" xfId="0" applyFont="1" applyBorder="1" applyAlignment="1">
      <alignment horizontal="center" vertical="center" textRotation="255"/>
    </xf>
    <xf numFmtId="0" fontId="10" fillId="0" borderId="18" xfId="0" applyFont="1" applyBorder="1" applyAlignment="1">
      <alignment horizontal="center" vertical="center" textRotation="255"/>
    </xf>
    <xf numFmtId="195" fontId="6" fillId="0" borderId="16" xfId="0" applyNumberFormat="1" applyFont="1" applyBorder="1" applyAlignment="1">
      <alignment horizontal="center" vertical="center"/>
    </xf>
    <xf numFmtId="0" fontId="6" fillId="0" borderId="16" xfId="0" applyFont="1" applyBorder="1" applyAlignment="1">
      <alignment horizontal="center" vertical="center" textRotation="255"/>
    </xf>
    <xf numFmtId="0" fontId="10" fillId="0" borderId="16" xfId="0" applyFont="1" applyBorder="1" applyAlignment="1">
      <alignment horizontal="center" vertical="center" textRotation="255"/>
    </xf>
    <xf numFmtId="0" fontId="0" fillId="0" borderId="0" xfId="0" applyBorder="1" applyAlignment="1">
      <alignment/>
    </xf>
    <xf numFmtId="0" fontId="6" fillId="0" borderId="0" xfId="0" applyFont="1" applyBorder="1" applyAlignment="1">
      <alignment/>
    </xf>
    <xf numFmtId="0" fontId="26" fillId="0" borderId="0" xfId="0" applyFont="1" applyBorder="1" applyAlignment="1">
      <alignment/>
    </xf>
    <xf numFmtId="0" fontId="19" fillId="33" borderId="0" xfId="0" applyFont="1" applyFill="1" applyBorder="1" applyAlignment="1" applyProtection="1">
      <alignment horizontal="left"/>
      <protection/>
    </xf>
    <xf numFmtId="0" fontId="0" fillId="0" borderId="0" xfId="0" applyAlignment="1">
      <alignment/>
    </xf>
    <xf numFmtId="0" fontId="6" fillId="0" borderId="0" xfId="0" applyFont="1" applyBorder="1" applyAlignment="1" applyProtection="1">
      <alignment/>
      <protection/>
    </xf>
    <xf numFmtId="0" fontId="6" fillId="0" borderId="34" xfId="0" applyFont="1" applyBorder="1" applyAlignment="1">
      <alignment/>
    </xf>
    <xf numFmtId="0" fontId="6" fillId="0" borderId="35" xfId="0" applyFont="1" applyBorder="1" applyAlignment="1">
      <alignment/>
    </xf>
    <xf numFmtId="0" fontId="6" fillId="0" borderId="36" xfId="0" applyFont="1" applyBorder="1" applyAlignment="1">
      <alignment/>
    </xf>
    <xf numFmtId="0" fontId="6" fillId="0" borderId="37" xfId="0" applyFont="1" applyBorder="1" applyAlignment="1" applyProtection="1">
      <alignment/>
      <protection/>
    </xf>
    <xf numFmtId="0" fontId="6" fillId="0" borderId="16" xfId="0" applyFont="1" applyBorder="1" applyAlignment="1">
      <alignment/>
    </xf>
    <xf numFmtId="0" fontId="6" fillId="0" borderId="17" xfId="0" applyFont="1" applyBorder="1" applyAlignment="1">
      <alignment/>
    </xf>
    <xf numFmtId="0" fontId="6" fillId="0" borderId="38" xfId="0" applyFont="1" applyBorder="1" applyAlignment="1">
      <alignment/>
    </xf>
    <xf numFmtId="0" fontId="0" fillId="0" borderId="0" xfId="0" applyFont="1" applyAlignment="1">
      <alignment/>
    </xf>
    <xf numFmtId="0" fontId="6" fillId="33" borderId="0" xfId="0" applyFont="1" applyFill="1" applyBorder="1" applyAlignment="1" applyProtection="1">
      <alignment horizontal="center" vertical="center"/>
      <protection/>
    </xf>
    <xf numFmtId="0" fontId="10" fillId="0" borderId="0" xfId="0" applyFont="1" applyBorder="1" applyAlignment="1">
      <alignment horizontal="center" vertical="center"/>
    </xf>
    <xf numFmtId="0" fontId="0" fillId="0" borderId="0" xfId="0" applyBorder="1" applyAlignment="1" applyProtection="1">
      <alignment/>
      <protection/>
    </xf>
    <xf numFmtId="0" fontId="27" fillId="0" borderId="0" xfId="0" applyFont="1" applyBorder="1" applyAlignment="1">
      <alignment/>
    </xf>
    <xf numFmtId="0" fontId="6" fillId="0" borderId="0" xfId="0" applyFont="1" applyBorder="1" applyAlignment="1">
      <alignment vertical="center"/>
    </xf>
    <xf numFmtId="0" fontId="10" fillId="0" borderId="0" xfId="0" applyFont="1" applyBorder="1" applyAlignment="1">
      <alignment vertical="center"/>
    </xf>
    <xf numFmtId="0" fontId="6" fillId="0" borderId="17" xfId="0" applyFont="1" applyBorder="1" applyAlignment="1">
      <alignment horizontal="left"/>
    </xf>
    <xf numFmtId="0" fontId="10" fillId="0" borderId="17" xfId="0" applyFont="1" applyBorder="1" applyAlignment="1">
      <alignment/>
    </xf>
    <xf numFmtId="0" fontId="10" fillId="0" borderId="38" xfId="0" applyFont="1" applyBorder="1" applyAlignment="1">
      <alignment/>
    </xf>
    <xf numFmtId="0" fontId="6" fillId="0" borderId="0" xfId="0" applyFont="1" applyBorder="1" applyAlignment="1">
      <alignment horizontal="left"/>
    </xf>
    <xf numFmtId="0" fontId="10" fillId="0" borderId="0" xfId="0" applyFont="1" applyBorder="1" applyAlignment="1">
      <alignment/>
    </xf>
    <xf numFmtId="0" fontId="10" fillId="0" borderId="34" xfId="0" applyFont="1" applyBorder="1" applyAlignment="1">
      <alignment/>
    </xf>
    <xf numFmtId="0" fontId="6" fillId="0" borderId="39" xfId="0" applyFont="1" applyBorder="1" applyAlignment="1">
      <alignment horizontal="left"/>
    </xf>
    <xf numFmtId="0" fontId="10" fillId="0" borderId="39" xfId="0" applyFont="1" applyBorder="1" applyAlignment="1">
      <alignment/>
    </xf>
    <xf numFmtId="0" fontId="10" fillId="0" borderId="40" xfId="0" applyFont="1" applyBorder="1" applyAlignment="1">
      <alignment/>
    </xf>
    <xf numFmtId="0" fontId="10" fillId="0" borderId="0" xfId="0" applyFont="1" applyAlignment="1">
      <alignment/>
    </xf>
    <xf numFmtId="0" fontId="9" fillId="0" borderId="20" xfId="0" applyFont="1" applyBorder="1" applyAlignment="1">
      <alignment horizontal="left" vertical="center"/>
    </xf>
    <xf numFmtId="185" fontId="9" fillId="0" borderId="34" xfId="0" applyNumberFormat="1" applyFont="1" applyBorder="1" applyAlignment="1">
      <alignment horizontal="center" vertical="center"/>
    </xf>
    <xf numFmtId="0" fontId="9" fillId="0" borderId="10" xfId="0" applyFont="1" applyBorder="1" applyAlignment="1">
      <alignment vertical="center"/>
    </xf>
    <xf numFmtId="185" fontId="9" fillId="0" borderId="10" xfId="0" applyNumberFormat="1" applyFont="1" applyBorder="1" applyAlignment="1">
      <alignment horizontal="center" vertical="center"/>
    </xf>
    <xf numFmtId="0" fontId="9" fillId="0" borderId="10" xfId="0" applyFont="1" applyFill="1" applyBorder="1" applyAlignment="1">
      <alignment vertical="center"/>
    </xf>
    <xf numFmtId="0" fontId="9" fillId="0" borderId="41" xfId="0" applyFont="1" applyBorder="1" applyAlignment="1">
      <alignment vertical="center"/>
    </xf>
    <xf numFmtId="0" fontId="6" fillId="0" borderId="10" xfId="0" applyFont="1" applyBorder="1" applyAlignment="1" applyProtection="1">
      <alignment vertical="center"/>
      <protection/>
    </xf>
    <xf numFmtId="2" fontId="9" fillId="33" borderId="10" xfId="0" applyNumberFormat="1" applyFont="1" applyFill="1" applyBorder="1" applyAlignment="1" applyProtection="1">
      <alignment horizontal="center" vertical="center"/>
      <protection/>
    </xf>
    <xf numFmtId="2" fontId="9" fillId="0" borderId="10" xfId="0" applyNumberFormat="1" applyFont="1" applyBorder="1" applyAlignment="1" applyProtection="1">
      <alignment horizontal="center" vertical="center"/>
      <protection/>
    </xf>
    <xf numFmtId="0" fontId="6" fillId="0" borderId="22" xfId="0" applyFont="1" applyBorder="1" applyAlignment="1" applyProtection="1">
      <alignment vertical="center"/>
      <protection/>
    </xf>
    <xf numFmtId="2" fontId="9" fillId="33" borderId="22" xfId="0" applyNumberFormat="1" applyFont="1" applyFill="1" applyBorder="1" applyAlignment="1" applyProtection="1">
      <alignment horizontal="center" vertical="center"/>
      <protection/>
    </xf>
    <xf numFmtId="2" fontId="9" fillId="0" borderId="22" xfId="0" applyNumberFormat="1" applyFont="1" applyBorder="1" applyAlignment="1" applyProtection="1">
      <alignment horizontal="center" vertical="center"/>
      <protection/>
    </xf>
    <xf numFmtId="0" fontId="0" fillId="0" borderId="0" xfId="0" applyFont="1" applyAlignment="1" applyProtection="1">
      <alignment/>
      <protection/>
    </xf>
    <xf numFmtId="0" fontId="8" fillId="0" borderId="10" xfId="0" applyFont="1" applyFill="1" applyBorder="1" applyAlignment="1">
      <alignment horizontal="left" vertical="center"/>
    </xf>
    <xf numFmtId="0" fontId="8" fillId="0" borderId="10" xfId="0" applyFont="1" applyFill="1" applyBorder="1" applyAlignment="1">
      <alignment vertical="center"/>
    </xf>
    <xf numFmtId="0" fontId="0" fillId="0" borderId="10" xfId="0" applyFont="1" applyBorder="1" applyAlignment="1">
      <alignment/>
    </xf>
    <xf numFmtId="0" fontId="0" fillId="0" borderId="0" xfId="0" applyFont="1" applyBorder="1" applyAlignment="1">
      <alignment horizontal="center" vertical="center" textRotation="255"/>
    </xf>
    <xf numFmtId="0" fontId="6" fillId="0" borderId="0" xfId="0" applyFont="1" applyBorder="1" applyAlignment="1">
      <alignment horizontal="center" vertical="center"/>
    </xf>
    <xf numFmtId="0" fontId="0" fillId="0" borderId="0" xfId="0" applyBorder="1" applyAlignment="1">
      <alignment horizontal="center"/>
    </xf>
    <xf numFmtId="0" fontId="6" fillId="0" borderId="0" xfId="0" applyFont="1" applyBorder="1" applyAlignment="1">
      <alignment horizontal="center"/>
    </xf>
    <xf numFmtId="0" fontId="6" fillId="0" borderId="13" xfId="0" applyFont="1" applyBorder="1" applyAlignment="1">
      <alignment horizontal="center" vertical="center"/>
    </xf>
    <xf numFmtId="0" fontId="6" fillId="0" borderId="39"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35"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vertical="center"/>
    </xf>
    <xf numFmtId="0" fontId="10" fillId="0" borderId="46" xfId="0" applyFont="1" applyBorder="1" applyAlignment="1">
      <alignment vertical="center"/>
    </xf>
    <xf numFmtId="0" fontId="6" fillId="0" borderId="18" xfId="0" applyFont="1" applyBorder="1" applyAlignment="1">
      <alignment vertical="center"/>
    </xf>
    <xf numFmtId="0" fontId="10" fillId="0" borderId="31" xfId="0" applyFont="1" applyBorder="1" applyAlignment="1">
      <alignment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47" xfId="0" applyFont="1" applyBorder="1" applyAlignment="1">
      <alignment/>
    </xf>
    <xf numFmtId="0" fontId="7" fillId="0" borderId="0" xfId="0" applyFont="1" applyBorder="1" applyAlignment="1" applyProtection="1">
      <alignment/>
      <protection/>
    </xf>
    <xf numFmtId="0" fontId="9" fillId="0" borderId="41" xfId="0" applyFont="1" applyBorder="1" applyAlignment="1">
      <alignment vertical="center" wrapText="1"/>
    </xf>
    <xf numFmtId="0" fontId="4" fillId="33" borderId="34" xfId="0" applyFont="1" applyFill="1" applyBorder="1" applyAlignment="1" applyProtection="1">
      <alignment horizontal="center" vertical="center"/>
      <protection/>
    </xf>
    <xf numFmtId="0" fontId="17" fillId="33" borderId="11" xfId="0" applyNumberFormat="1" applyFont="1" applyFill="1" applyBorder="1" applyAlignment="1" applyProtection="1">
      <alignment horizontal="center" vertical="center"/>
      <protection locked="0"/>
    </xf>
    <xf numFmtId="0" fontId="0" fillId="0" borderId="48" xfId="0" applyNumberFormat="1" applyBorder="1" applyAlignment="1" applyProtection="1">
      <alignment horizontal="center"/>
      <protection locked="0"/>
    </xf>
    <xf numFmtId="0" fontId="0" fillId="0" borderId="41" xfId="0" applyNumberFormat="1" applyBorder="1" applyAlignment="1" applyProtection="1">
      <alignment horizontal="center"/>
      <protection locked="0"/>
    </xf>
    <xf numFmtId="0" fontId="5" fillId="0" borderId="49" xfId="0" applyFont="1" applyBorder="1" applyAlignment="1" applyProtection="1">
      <alignment horizontal="center" vertical="center" shrinkToFit="1"/>
      <protection/>
    </xf>
    <xf numFmtId="0" fontId="5" fillId="0" borderId="50" xfId="0" applyFont="1" applyBorder="1" applyAlignment="1" applyProtection="1">
      <alignment horizontal="center" vertical="center" shrinkToFit="1"/>
      <protection/>
    </xf>
    <xf numFmtId="0" fontId="4" fillId="0" borderId="51" xfId="0" applyFont="1" applyBorder="1" applyAlignment="1" applyProtection="1">
      <alignment horizontal="center" vertical="center"/>
      <protection/>
    </xf>
    <xf numFmtId="0" fontId="11" fillId="0" borderId="52" xfId="0" applyFont="1" applyBorder="1" applyAlignment="1" applyProtection="1">
      <alignment horizontal="center" vertical="center"/>
      <protection/>
    </xf>
    <xf numFmtId="0" fontId="11" fillId="0" borderId="53" xfId="0" applyFont="1" applyBorder="1" applyAlignment="1" applyProtection="1">
      <alignment horizontal="center" vertical="center"/>
      <protection/>
    </xf>
    <xf numFmtId="0" fontId="4" fillId="0" borderId="51" xfId="0" applyFont="1" applyBorder="1" applyAlignment="1" applyProtection="1">
      <alignment horizontal="center" vertical="center" shrinkToFit="1"/>
      <protection/>
    </xf>
    <xf numFmtId="0" fontId="11" fillId="0" borderId="52" xfId="0" applyFont="1" applyBorder="1" applyAlignment="1" applyProtection="1">
      <alignment horizontal="center" vertical="center" shrinkToFit="1"/>
      <protection/>
    </xf>
    <xf numFmtId="0" fontId="11" fillId="0" borderId="53" xfId="0" applyFont="1" applyBorder="1" applyAlignment="1" applyProtection="1">
      <alignment horizontal="center" vertical="center" shrinkToFit="1"/>
      <protection/>
    </xf>
    <xf numFmtId="0" fontId="4" fillId="0" borderId="52" xfId="0" applyFont="1" applyBorder="1" applyAlignment="1" applyProtection="1">
      <alignment horizontal="center" vertical="center" shrinkToFit="1"/>
      <protection/>
    </xf>
    <xf numFmtId="0" fontId="4" fillId="0" borderId="53" xfId="0" applyFont="1" applyBorder="1" applyAlignment="1" applyProtection="1">
      <alignment horizontal="center" vertical="center" shrinkToFit="1"/>
      <protection/>
    </xf>
    <xf numFmtId="0" fontId="4" fillId="0" borderId="54" xfId="0" applyFont="1" applyBorder="1" applyAlignment="1" applyProtection="1">
      <alignment horizontal="center" vertical="center" shrinkToFit="1"/>
      <protection/>
    </xf>
    <xf numFmtId="0" fontId="4" fillId="36" borderId="27" xfId="0" applyFont="1" applyFill="1" applyBorder="1" applyAlignment="1" applyProtection="1">
      <alignment horizontal="center" vertical="center"/>
      <protection locked="0"/>
    </xf>
    <xf numFmtId="0" fontId="4" fillId="36" borderId="28" xfId="0" applyFont="1" applyFill="1" applyBorder="1" applyAlignment="1" applyProtection="1">
      <alignment horizontal="center" vertical="center"/>
      <protection locked="0"/>
    </xf>
    <xf numFmtId="0" fontId="4" fillId="36" borderId="29" xfId="0" applyFont="1" applyFill="1" applyBorder="1" applyAlignment="1" applyProtection="1">
      <alignment horizontal="center" vertical="center"/>
      <protection locked="0"/>
    </xf>
    <xf numFmtId="0" fontId="4" fillId="0" borderId="55" xfId="0" applyFont="1" applyBorder="1" applyAlignment="1" applyProtection="1">
      <alignment horizontal="left" vertical="center" indent="1" shrinkToFit="1"/>
      <protection locked="0"/>
    </xf>
    <xf numFmtId="0" fontId="11" fillId="0" borderId="56" xfId="0" applyFont="1" applyBorder="1" applyAlignment="1" applyProtection="1">
      <alignment horizontal="left" vertical="center" indent="1" shrinkToFit="1"/>
      <protection locked="0"/>
    </xf>
    <xf numFmtId="0" fontId="11" fillId="0" borderId="45" xfId="0" applyFont="1" applyBorder="1" applyAlignment="1" applyProtection="1">
      <alignment horizontal="left" vertical="center" indent="1" shrinkToFit="1"/>
      <protection locked="0"/>
    </xf>
    <xf numFmtId="0" fontId="4" fillId="0" borderId="55"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xf>
    <xf numFmtId="0" fontId="11" fillId="0" borderId="56" xfId="0" applyFont="1" applyBorder="1" applyAlignment="1" applyProtection="1">
      <alignment horizontal="center" vertical="center"/>
      <protection/>
    </xf>
    <xf numFmtId="0" fontId="11" fillId="0" borderId="45" xfId="0" applyFont="1" applyBorder="1" applyAlignment="1" applyProtection="1">
      <alignment horizontal="center" vertical="center"/>
      <protection/>
    </xf>
    <xf numFmtId="185" fontId="4" fillId="0" borderId="16" xfId="0" applyNumberFormat="1" applyFont="1" applyBorder="1" applyAlignment="1" applyProtection="1">
      <alignment horizontal="center" vertical="center"/>
      <protection/>
    </xf>
    <xf numFmtId="185" fontId="4" fillId="0" borderId="17" xfId="0" applyNumberFormat="1" applyFont="1" applyBorder="1" applyAlignment="1" applyProtection="1">
      <alignment horizontal="center" vertical="center"/>
      <protection/>
    </xf>
    <xf numFmtId="185" fontId="4" fillId="0" borderId="19" xfId="0" applyNumberFormat="1" applyFont="1" applyBorder="1" applyAlignment="1" applyProtection="1">
      <alignment horizontal="center" vertical="center"/>
      <protection/>
    </xf>
    <xf numFmtId="0" fontId="4" fillId="37" borderId="57" xfId="0" applyFont="1" applyFill="1" applyBorder="1" applyAlignment="1" applyProtection="1">
      <alignment horizontal="center" vertical="center"/>
      <protection locked="0"/>
    </xf>
    <xf numFmtId="0" fontId="4" fillId="37" borderId="31" xfId="0" applyFont="1" applyFill="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38" borderId="57" xfId="0" applyFont="1" applyFill="1" applyBorder="1" applyAlignment="1" applyProtection="1">
      <alignment horizontal="center" vertical="center"/>
      <protection locked="0"/>
    </xf>
    <xf numFmtId="0" fontId="4" fillId="38" borderId="31" xfId="0" applyFont="1" applyFill="1" applyBorder="1" applyAlignment="1" applyProtection="1">
      <alignment horizontal="center" vertical="center"/>
      <protection locked="0"/>
    </xf>
    <xf numFmtId="0" fontId="4" fillId="39" borderId="57" xfId="0" applyFont="1" applyFill="1" applyBorder="1" applyAlignment="1" applyProtection="1">
      <alignment horizontal="center" vertical="center"/>
      <protection locked="0"/>
    </xf>
    <xf numFmtId="0" fontId="4" fillId="39" borderId="31" xfId="0" applyFont="1" applyFill="1" applyBorder="1" applyAlignment="1" applyProtection="1">
      <alignment horizontal="center" vertical="center"/>
      <protection locked="0"/>
    </xf>
    <xf numFmtId="0" fontId="4" fillId="40" borderId="57" xfId="0" applyFont="1" applyFill="1" applyBorder="1" applyAlignment="1" applyProtection="1">
      <alignment horizontal="center" vertical="center"/>
      <protection locked="0"/>
    </xf>
    <xf numFmtId="0" fontId="4" fillId="40" borderId="31" xfId="0" applyFont="1" applyFill="1" applyBorder="1" applyAlignment="1" applyProtection="1">
      <alignment horizontal="center" vertical="center"/>
      <protection locked="0"/>
    </xf>
    <xf numFmtId="0" fontId="4" fillId="41" borderId="57" xfId="0" applyFont="1" applyFill="1" applyBorder="1" applyAlignment="1" applyProtection="1">
      <alignment horizontal="center" vertical="center"/>
      <protection locked="0"/>
    </xf>
    <xf numFmtId="0" fontId="4" fillId="41" borderId="31" xfId="0" applyFont="1" applyFill="1" applyBorder="1" applyAlignment="1" applyProtection="1">
      <alignment horizontal="center" vertical="center"/>
      <protection locked="0"/>
    </xf>
    <xf numFmtId="0" fontId="4" fillId="42" borderId="57" xfId="0" applyFont="1" applyFill="1" applyBorder="1" applyAlignment="1" applyProtection="1">
      <alignment horizontal="center" vertical="center"/>
      <protection locked="0"/>
    </xf>
    <xf numFmtId="0" fontId="4" fillId="42" borderId="31" xfId="0" applyFont="1" applyFill="1" applyBorder="1" applyAlignment="1" applyProtection="1">
      <alignment horizontal="center" vertical="center"/>
      <protection locked="0"/>
    </xf>
    <xf numFmtId="0" fontId="4" fillId="43" borderId="57" xfId="0" applyFont="1" applyFill="1" applyBorder="1" applyAlignment="1" applyProtection="1">
      <alignment horizontal="center" vertical="center"/>
      <protection locked="0"/>
    </xf>
    <xf numFmtId="0" fontId="4" fillId="43" borderId="31" xfId="0" applyFont="1" applyFill="1" applyBorder="1" applyAlignment="1" applyProtection="1">
      <alignment horizontal="center" vertical="center"/>
      <protection locked="0"/>
    </xf>
    <xf numFmtId="0" fontId="4" fillId="44" borderId="57" xfId="0" applyFont="1" applyFill="1" applyBorder="1" applyAlignment="1" applyProtection="1">
      <alignment horizontal="center" vertical="center"/>
      <protection locked="0"/>
    </xf>
    <xf numFmtId="0" fontId="4" fillId="44" borderId="31" xfId="0" applyFont="1" applyFill="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4" fillId="0" borderId="60" xfId="0" applyFont="1" applyBorder="1" applyAlignment="1" applyProtection="1">
      <alignment horizontal="left" vertical="center" indent="1" shrinkToFit="1"/>
      <protection locked="0"/>
    </xf>
    <xf numFmtId="0" fontId="11" fillId="0" borderId="61" xfId="0" applyFont="1" applyBorder="1" applyAlignment="1" applyProtection="1">
      <alignment horizontal="left" vertical="center" indent="1" shrinkToFit="1"/>
      <protection locked="0"/>
    </xf>
    <xf numFmtId="0" fontId="11" fillId="0" borderId="62" xfId="0" applyFont="1" applyBorder="1" applyAlignment="1" applyProtection="1">
      <alignment horizontal="left" vertical="center" indent="1" shrinkToFit="1"/>
      <protection locked="0"/>
    </xf>
    <xf numFmtId="0" fontId="4" fillId="0" borderId="60"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4" fillId="0" borderId="60" xfId="0" applyFont="1" applyBorder="1" applyAlignment="1" applyProtection="1">
      <alignment horizontal="center" vertical="center"/>
      <protection/>
    </xf>
    <xf numFmtId="0" fontId="11" fillId="0" borderId="61" xfId="0" applyFont="1" applyBorder="1" applyAlignment="1" applyProtection="1">
      <alignment horizontal="center" vertical="center"/>
      <protection/>
    </xf>
    <xf numFmtId="0" fontId="11" fillId="0" borderId="62" xfId="0" applyFont="1" applyBorder="1" applyAlignment="1" applyProtection="1">
      <alignment horizontal="center" vertical="center"/>
      <protection/>
    </xf>
    <xf numFmtId="185" fontId="4" fillId="0" borderId="60" xfId="0" applyNumberFormat="1" applyFont="1" applyBorder="1" applyAlignment="1" applyProtection="1">
      <alignment horizontal="center" vertical="center"/>
      <protection/>
    </xf>
    <xf numFmtId="185" fontId="4" fillId="0" borderId="61" xfId="0" applyNumberFormat="1" applyFont="1" applyBorder="1" applyAlignment="1" applyProtection="1">
      <alignment horizontal="center" vertical="center"/>
      <protection/>
    </xf>
    <xf numFmtId="185" fontId="4" fillId="0" borderId="63" xfId="0" applyNumberFormat="1" applyFont="1" applyBorder="1" applyAlignment="1" applyProtection="1">
      <alignment horizontal="center" vertical="center"/>
      <protection/>
    </xf>
    <xf numFmtId="0" fontId="4" fillId="0" borderId="64" xfId="0" applyFont="1" applyBorder="1" applyAlignment="1" applyProtection="1">
      <alignment horizontal="center" vertical="center"/>
      <protection locked="0"/>
    </xf>
    <xf numFmtId="0" fontId="4" fillId="0" borderId="65" xfId="0" applyFont="1" applyBorder="1" applyAlignment="1" applyProtection="1">
      <alignment horizontal="center" vertical="center"/>
      <protection locked="0"/>
    </xf>
    <xf numFmtId="0" fontId="4" fillId="0" borderId="66" xfId="0" applyFont="1" applyBorder="1" applyAlignment="1" applyProtection="1">
      <alignment horizontal="left" vertical="center" indent="1" shrinkToFit="1"/>
      <protection locked="0"/>
    </xf>
    <xf numFmtId="0" fontId="11" fillId="0" borderId="67" xfId="0" applyFont="1" applyBorder="1" applyAlignment="1" applyProtection="1">
      <alignment horizontal="left" vertical="center" indent="1" shrinkToFit="1"/>
      <protection locked="0"/>
    </xf>
    <xf numFmtId="0" fontId="11" fillId="0" borderId="68" xfId="0" applyFont="1" applyBorder="1" applyAlignment="1" applyProtection="1">
      <alignment horizontal="left" vertical="center" indent="1" shrinkToFit="1"/>
      <protection locked="0"/>
    </xf>
    <xf numFmtId="0" fontId="4" fillId="0" borderId="66" xfId="0" applyFont="1" applyBorder="1" applyAlignment="1" applyProtection="1">
      <alignment horizontal="center" vertical="center"/>
      <protection locked="0"/>
    </xf>
    <xf numFmtId="0" fontId="4" fillId="0" borderId="67" xfId="0" applyFont="1" applyBorder="1" applyAlignment="1" applyProtection="1">
      <alignment horizontal="center" vertical="center"/>
      <protection locked="0"/>
    </xf>
    <xf numFmtId="0" fontId="4" fillId="0" borderId="68" xfId="0" applyFont="1" applyBorder="1" applyAlignment="1" applyProtection="1">
      <alignment horizontal="center" vertical="center"/>
      <protection locked="0"/>
    </xf>
    <xf numFmtId="185" fontId="4" fillId="0" borderId="66" xfId="0" applyNumberFormat="1" applyFont="1" applyBorder="1" applyAlignment="1" applyProtection="1">
      <alignment horizontal="center" vertical="center"/>
      <protection/>
    </xf>
    <xf numFmtId="185" fontId="4" fillId="0" borderId="67" xfId="0" applyNumberFormat="1" applyFont="1" applyBorder="1" applyAlignment="1" applyProtection="1">
      <alignment horizontal="center" vertical="center"/>
      <protection/>
    </xf>
    <xf numFmtId="185" fontId="4" fillId="0" borderId="69" xfId="0" applyNumberFormat="1" applyFont="1" applyBorder="1" applyAlignment="1" applyProtection="1">
      <alignment horizontal="center" vertical="center"/>
      <protection/>
    </xf>
    <xf numFmtId="0" fontId="4" fillId="0" borderId="16" xfId="0" applyFont="1" applyBorder="1" applyAlignment="1" applyProtection="1">
      <alignment horizontal="left" vertical="center" indent="1" shrinkToFit="1"/>
      <protection locked="0"/>
    </xf>
    <xf numFmtId="0" fontId="11" fillId="0" borderId="17" xfId="0" applyFont="1" applyBorder="1" applyAlignment="1" applyProtection="1">
      <alignment horizontal="left" vertical="center" indent="1" shrinkToFit="1"/>
      <protection locked="0"/>
    </xf>
    <xf numFmtId="0" fontId="11" fillId="0" borderId="18" xfId="0" applyFont="1" applyBorder="1" applyAlignment="1" applyProtection="1">
      <alignment horizontal="left" vertical="center" indent="1" shrinkToFit="1"/>
      <protection locked="0"/>
    </xf>
    <xf numFmtId="0" fontId="11" fillId="0" borderId="61" xfId="0" applyFont="1" applyBorder="1" applyAlignment="1" applyProtection="1">
      <alignment horizontal="center" vertical="center"/>
      <protection locked="0"/>
    </xf>
    <xf numFmtId="0" fontId="11" fillId="0" borderId="62" xfId="0" applyFont="1" applyBorder="1" applyAlignment="1" applyProtection="1">
      <alignment horizontal="center" vertical="center"/>
      <protection locked="0"/>
    </xf>
    <xf numFmtId="0" fontId="5" fillId="0" borderId="70" xfId="0" applyFont="1" applyBorder="1" applyAlignment="1" applyProtection="1">
      <alignment horizontal="center" vertical="center" textRotation="255"/>
      <protection/>
    </xf>
    <xf numFmtId="0" fontId="0" fillId="0" borderId="30" xfId="0" applyBorder="1" applyAlignment="1" applyProtection="1">
      <alignment horizontal="center" vertical="center" textRotation="255"/>
      <protection/>
    </xf>
    <xf numFmtId="0" fontId="0" fillId="0" borderId="71" xfId="0" applyBorder="1" applyAlignment="1" applyProtection="1">
      <alignment horizontal="center" vertical="center" textRotation="255"/>
      <protection/>
    </xf>
    <xf numFmtId="0" fontId="0" fillId="0" borderId="72" xfId="0" applyBorder="1" applyAlignment="1" applyProtection="1">
      <alignment horizontal="center" vertical="center" textRotation="255"/>
      <protection/>
    </xf>
    <xf numFmtId="0" fontId="0" fillId="0" borderId="73" xfId="0" applyBorder="1" applyAlignment="1" applyProtection="1">
      <alignment horizontal="center" vertical="center" textRotation="255"/>
      <protection/>
    </xf>
    <xf numFmtId="0" fontId="0" fillId="0" borderId="74" xfId="0" applyBorder="1" applyAlignment="1" applyProtection="1">
      <alignment horizontal="center" vertical="center" textRotation="255"/>
      <protection/>
    </xf>
    <xf numFmtId="0" fontId="4" fillId="0" borderId="75" xfId="0" applyFont="1" applyBorder="1" applyAlignment="1" applyProtection="1">
      <alignment horizontal="center" vertical="center" shrinkToFit="1"/>
      <protection/>
    </xf>
    <xf numFmtId="0" fontId="0" fillId="0" borderId="67" xfId="0" applyBorder="1" applyAlignment="1">
      <alignment/>
    </xf>
    <xf numFmtId="0" fontId="4" fillId="0" borderId="75" xfId="0" applyFont="1" applyBorder="1" applyAlignment="1" applyProtection="1">
      <alignment horizontal="center" vertical="center" wrapText="1" shrinkToFit="1"/>
      <protection/>
    </xf>
    <xf numFmtId="0" fontId="0" fillId="0" borderId="67" xfId="0" applyBorder="1" applyAlignment="1">
      <alignment/>
    </xf>
    <xf numFmtId="0" fontId="0" fillId="0" borderId="69" xfId="0" applyBorder="1" applyAlignment="1">
      <alignment/>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4" fillId="0" borderId="76" xfId="0" applyFont="1" applyBorder="1" applyAlignment="1" applyProtection="1">
      <alignment horizontal="center" vertical="center" shrinkToFit="1"/>
      <protection/>
    </xf>
    <xf numFmtId="0" fontId="0" fillId="0" borderId="77" xfId="0" applyBorder="1" applyAlignment="1">
      <alignment/>
    </xf>
    <xf numFmtId="0" fontId="0" fillId="0" borderId="79" xfId="0" applyBorder="1" applyAlignment="1">
      <alignment/>
    </xf>
    <xf numFmtId="0" fontId="4" fillId="0" borderId="80" xfId="0" applyFont="1" applyBorder="1" applyAlignment="1" applyProtection="1">
      <alignment horizontal="center" vertical="center" shrinkToFit="1"/>
      <protection/>
    </xf>
    <xf numFmtId="0" fontId="5" fillId="0" borderId="81" xfId="0" applyFont="1" applyBorder="1" applyAlignment="1" applyProtection="1">
      <alignment horizontal="center" vertical="center" textRotation="255" wrapText="1" shrinkToFit="1"/>
      <protection/>
    </xf>
    <xf numFmtId="0" fontId="5" fillId="0" borderId="82" xfId="0" applyFont="1" applyBorder="1" applyAlignment="1" applyProtection="1">
      <alignment horizontal="center" vertical="center" textRotation="255" shrinkToFit="1"/>
      <protection/>
    </xf>
    <xf numFmtId="0" fontId="5" fillId="0" borderId="83" xfId="0" applyFont="1" applyBorder="1" applyAlignment="1" applyProtection="1">
      <alignment horizontal="center" vertical="center" textRotation="255" shrinkToFit="1"/>
      <protection/>
    </xf>
    <xf numFmtId="0" fontId="5" fillId="0" borderId="84" xfId="0" applyFont="1" applyBorder="1" applyAlignment="1" applyProtection="1">
      <alignment horizontal="center" vertical="center" textRotation="255" shrinkToFit="1"/>
      <protection/>
    </xf>
    <xf numFmtId="0" fontId="5" fillId="0" borderId="0" xfId="0" applyFont="1" applyBorder="1" applyAlignment="1" applyProtection="1">
      <alignment horizontal="center" vertical="center" textRotation="255" shrinkToFit="1"/>
      <protection/>
    </xf>
    <xf numFmtId="0" fontId="5" fillId="0" borderId="34" xfId="0" applyFont="1" applyBorder="1" applyAlignment="1" applyProtection="1">
      <alignment horizontal="center" vertical="center" textRotation="255" shrinkToFit="1"/>
      <protection/>
    </xf>
    <xf numFmtId="0" fontId="5" fillId="0" borderId="85" xfId="0" applyFont="1" applyBorder="1" applyAlignment="1" applyProtection="1">
      <alignment horizontal="center" vertical="center" textRotation="255" shrinkToFit="1"/>
      <protection/>
    </xf>
    <xf numFmtId="0" fontId="5" fillId="0" borderId="35" xfId="0" applyFont="1" applyBorder="1" applyAlignment="1" applyProtection="1">
      <alignment horizontal="center" vertical="center" textRotation="255" shrinkToFit="1"/>
      <protection/>
    </xf>
    <xf numFmtId="0" fontId="5" fillId="0" borderId="36" xfId="0" applyFont="1" applyBorder="1" applyAlignment="1" applyProtection="1">
      <alignment horizontal="center" vertical="center" textRotation="255" shrinkToFit="1"/>
      <protection/>
    </xf>
    <xf numFmtId="0" fontId="4" fillId="0" borderId="86" xfId="0" applyFont="1" applyFill="1" applyBorder="1" applyAlignment="1" applyProtection="1">
      <alignment horizontal="left" vertical="center" shrinkToFit="1"/>
      <protection locked="0"/>
    </xf>
    <xf numFmtId="0" fontId="0" fillId="0" borderId="28" xfId="0" applyFill="1" applyBorder="1" applyAlignment="1" applyProtection="1">
      <alignment/>
      <protection locked="0"/>
    </xf>
    <xf numFmtId="0" fontId="0" fillId="0" borderId="29" xfId="0" applyFill="1" applyBorder="1" applyAlignment="1" applyProtection="1">
      <alignment/>
      <protection locked="0"/>
    </xf>
    <xf numFmtId="0" fontId="4" fillId="0" borderId="87" xfId="0" applyFont="1" applyFill="1" applyBorder="1" applyAlignment="1" applyProtection="1">
      <alignment horizontal="left" vertical="center" shrinkToFit="1"/>
      <protection locked="0"/>
    </xf>
    <xf numFmtId="0" fontId="0" fillId="0" borderId="28" xfId="0" applyFont="1" applyFill="1" applyBorder="1" applyAlignment="1" applyProtection="1">
      <alignment/>
      <protection locked="0"/>
    </xf>
    <xf numFmtId="0" fontId="0" fillId="0" borderId="88" xfId="0" applyFont="1" applyFill="1" applyBorder="1" applyAlignment="1" applyProtection="1">
      <alignment/>
      <protection locked="0"/>
    </xf>
    <xf numFmtId="0" fontId="4" fillId="45" borderId="89" xfId="0" applyFont="1" applyFill="1" applyBorder="1" applyAlignment="1" applyProtection="1">
      <alignment horizontal="center" vertical="center"/>
      <protection/>
    </xf>
    <xf numFmtId="0" fontId="4" fillId="45" borderId="17" xfId="0" applyFont="1" applyFill="1" applyBorder="1" applyAlignment="1" applyProtection="1">
      <alignment horizontal="center" vertical="center"/>
      <protection/>
    </xf>
    <xf numFmtId="0" fontId="4" fillId="45" borderId="19" xfId="0" applyFont="1" applyFill="1" applyBorder="1" applyAlignment="1" applyProtection="1">
      <alignment horizontal="center" vertical="center"/>
      <protection/>
    </xf>
    <xf numFmtId="0" fontId="4" fillId="0" borderId="89" xfId="0" applyFont="1" applyFill="1" applyBorder="1" applyAlignment="1" applyProtection="1">
      <alignment horizontal="left" vertical="center" shrinkToFit="1"/>
      <protection locked="0"/>
    </xf>
    <xf numFmtId="0" fontId="0" fillId="0" borderId="17" xfId="0" applyFill="1" applyBorder="1" applyAlignment="1" applyProtection="1">
      <alignment/>
      <protection locked="0"/>
    </xf>
    <xf numFmtId="0" fontId="0" fillId="0" borderId="18" xfId="0" applyFill="1" applyBorder="1" applyAlignment="1" applyProtection="1">
      <alignment/>
      <protection locked="0"/>
    </xf>
    <xf numFmtId="0" fontId="4" fillId="0" borderId="37"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4" fillId="0" borderId="16" xfId="0" applyFont="1" applyFill="1" applyBorder="1" applyAlignment="1" applyProtection="1">
      <alignment horizontal="left" vertical="center" shrinkToFit="1"/>
      <protection locked="0"/>
    </xf>
    <xf numFmtId="0" fontId="0" fillId="0" borderId="17" xfId="0" applyFont="1" applyFill="1" applyBorder="1" applyAlignment="1" applyProtection="1">
      <alignment/>
      <protection locked="0"/>
    </xf>
    <xf numFmtId="0" fontId="0" fillId="0" borderId="38" xfId="0" applyFont="1" applyFill="1" applyBorder="1" applyAlignment="1" applyProtection="1">
      <alignment/>
      <protection locked="0"/>
    </xf>
    <xf numFmtId="0" fontId="4" fillId="0" borderId="89"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45" borderId="25" xfId="0" applyFont="1" applyFill="1" applyBorder="1" applyAlignment="1" applyProtection="1">
      <alignment horizontal="center" vertical="center"/>
      <protection/>
    </xf>
    <xf numFmtId="0" fontId="4" fillId="45" borderId="0" xfId="0" applyFont="1" applyFill="1" applyBorder="1" applyAlignment="1" applyProtection="1">
      <alignment horizontal="center" vertical="center"/>
      <protection/>
    </xf>
    <xf numFmtId="0" fontId="4" fillId="45" borderId="90" xfId="0" applyFont="1" applyFill="1" applyBorder="1" applyAlignment="1" applyProtection="1">
      <alignment horizontal="center" vertical="center"/>
      <protection/>
    </xf>
    <xf numFmtId="0" fontId="4" fillId="0" borderId="91" xfId="0" applyFont="1" applyFill="1" applyBorder="1" applyAlignment="1" applyProtection="1">
      <alignment horizontal="left" vertical="center" shrinkToFit="1"/>
      <protection locked="0"/>
    </xf>
    <xf numFmtId="0" fontId="0" fillId="0" borderId="61" xfId="0" applyFill="1" applyBorder="1" applyAlignment="1" applyProtection="1">
      <alignment/>
      <protection locked="0"/>
    </xf>
    <xf numFmtId="0" fontId="0" fillId="0" borderId="62" xfId="0" applyFill="1" applyBorder="1" applyAlignment="1" applyProtection="1">
      <alignment/>
      <protection locked="0"/>
    </xf>
    <xf numFmtId="0" fontId="4" fillId="0" borderId="60" xfId="0" applyFont="1" applyFill="1" applyBorder="1" applyAlignment="1" applyProtection="1">
      <alignment horizontal="left" vertical="center" shrinkToFit="1"/>
      <protection locked="0"/>
    </xf>
    <xf numFmtId="0" fontId="0" fillId="0" borderId="92" xfId="0" applyFill="1" applyBorder="1" applyAlignment="1" applyProtection="1">
      <alignment/>
      <protection locked="0"/>
    </xf>
    <xf numFmtId="0" fontId="4" fillId="0" borderId="93" xfId="0" applyFont="1" applyFill="1" applyBorder="1" applyAlignment="1" applyProtection="1">
      <alignment horizontal="center" vertical="center"/>
      <protection/>
    </xf>
    <xf numFmtId="0" fontId="4" fillId="0" borderId="94" xfId="0" applyFont="1" applyFill="1" applyBorder="1" applyAlignment="1" applyProtection="1">
      <alignment horizontal="center" vertical="center"/>
      <protection/>
    </xf>
    <xf numFmtId="0" fontId="7" fillId="0" borderId="95" xfId="0" applyFont="1" applyBorder="1" applyAlignment="1" applyProtection="1">
      <alignment vertical="center" shrinkToFit="1"/>
      <protection locked="0"/>
    </xf>
    <xf numFmtId="0" fontId="0" fillId="0" borderId="17" xfId="0" applyBorder="1" applyAlignment="1" applyProtection="1">
      <alignment vertical="center" shrinkToFit="1"/>
      <protection locked="0"/>
    </xf>
    <xf numFmtId="0" fontId="0" fillId="0" borderId="38" xfId="0" applyBorder="1" applyAlignment="1" applyProtection="1">
      <alignment vertical="center" shrinkToFit="1"/>
      <protection locked="0"/>
    </xf>
    <xf numFmtId="0" fontId="4" fillId="0" borderId="89" xfId="0" applyFont="1" applyBorder="1" applyAlignment="1" applyProtection="1">
      <alignment horizontal="left" vertical="center" shrinkToFit="1"/>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4" fillId="0" borderId="16" xfId="0" applyFont="1" applyBorder="1" applyAlignment="1" applyProtection="1">
      <alignment horizontal="left" vertical="center" shrinkToFit="1"/>
      <protection locked="0"/>
    </xf>
    <xf numFmtId="0" fontId="4" fillId="0" borderId="89" xfId="0" applyFont="1" applyBorder="1" applyAlignment="1" applyProtection="1">
      <alignment horizontal="center" vertical="center"/>
      <protection locked="0"/>
    </xf>
    <xf numFmtId="0" fontId="0" fillId="0" borderId="17" xfId="0" applyBorder="1" applyAlignment="1" applyProtection="1">
      <alignment/>
      <protection locked="0"/>
    </xf>
    <xf numFmtId="0" fontId="0" fillId="0" borderId="19" xfId="0" applyBorder="1" applyAlignment="1" applyProtection="1">
      <alignment/>
      <protection locked="0"/>
    </xf>
    <xf numFmtId="0" fontId="4" fillId="0" borderId="12" xfId="0" applyFont="1" applyFill="1" applyBorder="1" applyAlignment="1" applyProtection="1">
      <alignment horizontal="left" vertical="center" shrinkToFit="1"/>
      <protection locked="0"/>
    </xf>
    <xf numFmtId="0" fontId="0" fillId="0" borderId="13" xfId="0" applyFont="1" applyFill="1" applyBorder="1" applyAlignment="1" applyProtection="1">
      <alignment/>
      <protection locked="0"/>
    </xf>
    <xf numFmtId="0" fontId="0" fillId="0" borderId="15" xfId="0" applyFont="1" applyFill="1" applyBorder="1" applyAlignment="1" applyProtection="1">
      <alignment/>
      <protection locked="0"/>
    </xf>
    <xf numFmtId="0" fontId="4" fillId="0" borderId="96"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97" xfId="0" applyFont="1" applyFill="1" applyBorder="1" applyAlignment="1" applyProtection="1">
      <alignment horizontal="center" vertical="center"/>
      <protection/>
    </xf>
    <xf numFmtId="0" fontId="5" fillId="0" borderId="98" xfId="0" applyFont="1" applyBorder="1" applyAlignment="1" applyProtection="1">
      <alignment horizontal="center" vertical="center" textRotation="255" shrinkToFit="1"/>
      <protection/>
    </xf>
    <xf numFmtId="0" fontId="7" fillId="0" borderId="39" xfId="0" applyFont="1" applyBorder="1" applyAlignment="1" applyProtection="1">
      <alignment horizontal="center" vertical="center" textRotation="255" shrinkToFit="1"/>
      <protection/>
    </xf>
    <xf numFmtId="0" fontId="0" fillId="0" borderId="39" xfId="0" applyBorder="1" applyAlignment="1" applyProtection="1">
      <alignment horizontal="center" vertical="center" textRotation="255" shrinkToFit="1"/>
      <protection/>
    </xf>
    <xf numFmtId="0" fontId="0" fillId="0" borderId="40" xfId="0" applyBorder="1" applyAlignment="1" applyProtection="1">
      <alignment horizontal="center" vertical="center" textRotation="255" shrinkToFit="1"/>
      <protection/>
    </xf>
    <xf numFmtId="0" fontId="7" fillId="0" borderId="99" xfId="0" applyFont="1" applyBorder="1" applyAlignment="1" applyProtection="1">
      <alignment horizontal="center" vertical="center" textRotation="255" shrinkToFit="1"/>
      <protection/>
    </xf>
    <xf numFmtId="0" fontId="7" fillId="0" borderId="100" xfId="0" applyFont="1" applyBorder="1" applyAlignment="1" applyProtection="1">
      <alignment horizontal="center" vertical="center" textRotation="255" shrinkToFit="1"/>
      <protection/>
    </xf>
    <xf numFmtId="0" fontId="0" fillId="0" borderId="100" xfId="0" applyBorder="1" applyAlignment="1" applyProtection="1">
      <alignment horizontal="center" vertical="center" textRotation="255" shrinkToFit="1"/>
      <protection/>
    </xf>
    <xf numFmtId="0" fontId="0" fillId="0" borderId="101" xfId="0" applyBorder="1" applyAlignment="1" applyProtection="1">
      <alignment horizontal="center" vertical="center" textRotation="255" shrinkToFit="1"/>
      <protection/>
    </xf>
    <xf numFmtId="0" fontId="4" fillId="0" borderId="102" xfId="0" applyFont="1" applyFill="1" applyBorder="1" applyAlignment="1" applyProtection="1">
      <alignment horizontal="left" vertical="center" shrinkToFit="1"/>
      <protection locked="0"/>
    </xf>
    <xf numFmtId="0" fontId="0" fillId="0" borderId="39" xfId="0" applyFill="1" applyBorder="1" applyAlignment="1" applyProtection="1">
      <alignment/>
      <protection locked="0"/>
    </xf>
    <xf numFmtId="0" fontId="0" fillId="0" borderId="42" xfId="0" applyFill="1" applyBorder="1" applyAlignment="1" applyProtection="1">
      <alignment/>
      <protection locked="0"/>
    </xf>
    <xf numFmtId="0" fontId="4" fillId="0" borderId="103" xfId="0" applyFont="1" applyFill="1" applyBorder="1" applyAlignment="1" applyProtection="1">
      <alignment horizontal="left" vertical="center" shrinkToFit="1"/>
      <protection locked="0"/>
    </xf>
    <xf numFmtId="0" fontId="4" fillId="0" borderId="104" xfId="0" applyFont="1" applyFill="1" applyBorder="1" applyAlignment="1" applyProtection="1">
      <alignment horizontal="left" vertical="center" shrinkToFit="1"/>
      <protection locked="0"/>
    </xf>
    <xf numFmtId="0" fontId="4" fillId="0" borderId="105" xfId="0" applyFont="1" applyFill="1" applyBorder="1" applyAlignment="1" applyProtection="1">
      <alignment horizontal="left" vertical="center" shrinkToFit="1"/>
      <protection locked="0"/>
    </xf>
    <xf numFmtId="0" fontId="0" fillId="0" borderId="52" xfId="0" applyBorder="1" applyAlignment="1">
      <alignment horizontal="center" vertical="center" shrinkToFit="1"/>
    </xf>
    <xf numFmtId="0" fontId="0" fillId="0" borderId="54" xfId="0" applyBorder="1" applyAlignment="1">
      <alignment horizontal="center" vertical="center" shrinkToFit="1"/>
    </xf>
    <xf numFmtId="0" fontId="4" fillId="0" borderId="27" xfId="0" applyFont="1" applyBorder="1" applyAlignment="1" applyProtection="1">
      <alignment horizontal="left" vertical="center" shrinkToFit="1"/>
      <protection locked="0"/>
    </xf>
    <xf numFmtId="0" fontId="4" fillId="0" borderId="28" xfId="0" applyFont="1" applyBorder="1" applyAlignment="1" applyProtection="1">
      <alignment horizontal="left" vertical="center" shrinkToFit="1"/>
      <protection locked="0"/>
    </xf>
    <xf numFmtId="0" fontId="4" fillId="0" borderId="29" xfId="0" applyFont="1" applyBorder="1" applyAlignment="1" applyProtection="1">
      <alignment horizontal="left" vertical="center" shrinkToFit="1"/>
      <protection locked="0"/>
    </xf>
    <xf numFmtId="0" fontId="4" fillId="0" borderId="87" xfId="0" applyFont="1" applyBorder="1" applyAlignment="1" applyProtection="1">
      <alignment horizontal="left" vertical="center" shrinkToFit="1"/>
      <protection locked="0"/>
    </xf>
    <xf numFmtId="0" fontId="4" fillId="0" borderId="87" xfId="0" applyFont="1" applyBorder="1" applyAlignment="1" applyProtection="1">
      <alignment horizontal="center" vertical="center" shrinkToFit="1"/>
      <protection/>
    </xf>
    <xf numFmtId="0" fontId="4" fillId="0" borderId="28" xfId="0" applyFont="1" applyBorder="1" applyAlignment="1" applyProtection="1">
      <alignment horizontal="center" vertical="center" shrinkToFit="1"/>
      <protection/>
    </xf>
    <xf numFmtId="0" fontId="4" fillId="0" borderId="106" xfId="0" applyFont="1" applyBorder="1" applyAlignment="1" applyProtection="1">
      <alignment horizontal="center" vertical="center" shrinkToFit="1"/>
      <protection/>
    </xf>
    <xf numFmtId="0" fontId="7" fillId="0" borderId="107" xfId="0" applyFont="1" applyBorder="1" applyAlignment="1" applyProtection="1">
      <alignment vertical="center" shrinkToFit="1"/>
      <protection locked="0"/>
    </xf>
    <xf numFmtId="0" fontId="0" fillId="0" borderId="67" xfId="0" applyBorder="1" applyAlignment="1" applyProtection="1">
      <alignment vertical="center" shrinkToFit="1"/>
      <protection locked="0"/>
    </xf>
    <xf numFmtId="0" fontId="0" fillId="0" borderId="108" xfId="0" applyBorder="1" applyAlignment="1" applyProtection="1">
      <alignment vertical="center" shrinkToFit="1"/>
      <protection locked="0"/>
    </xf>
    <xf numFmtId="0" fontId="4" fillId="0" borderId="75" xfId="0" applyFont="1" applyBorder="1" applyAlignment="1" applyProtection="1">
      <alignment horizontal="left" vertical="center" shrinkToFit="1"/>
      <protection locked="0"/>
    </xf>
    <xf numFmtId="0" fontId="0" fillId="0" borderId="67" xfId="0" applyBorder="1" applyAlignment="1" applyProtection="1">
      <alignment/>
      <protection locked="0"/>
    </xf>
    <xf numFmtId="0" fontId="0" fillId="0" borderId="68" xfId="0" applyBorder="1" applyAlignment="1" applyProtection="1">
      <alignment/>
      <protection locked="0"/>
    </xf>
    <xf numFmtId="0" fontId="4" fillId="0" borderId="66" xfId="0" applyFont="1" applyBorder="1" applyAlignment="1" applyProtection="1">
      <alignment horizontal="left" vertical="center" shrinkToFit="1"/>
      <protection locked="0"/>
    </xf>
    <xf numFmtId="0" fontId="4" fillId="0" borderId="75" xfId="0" applyFont="1" applyBorder="1" applyAlignment="1" applyProtection="1">
      <alignment horizontal="center" vertical="center"/>
      <protection locked="0"/>
    </xf>
    <xf numFmtId="0" fontId="0" fillId="0" borderId="67" xfId="0" applyBorder="1" applyAlignment="1" applyProtection="1">
      <alignment/>
      <protection locked="0"/>
    </xf>
    <xf numFmtId="0" fontId="0" fillId="0" borderId="69" xfId="0" applyBorder="1" applyAlignment="1" applyProtection="1">
      <alignment/>
      <protection locked="0"/>
    </xf>
    <xf numFmtId="0" fontId="4" fillId="0" borderId="60" xfId="0" applyFont="1" applyBorder="1" applyAlignment="1" applyProtection="1">
      <alignment horizontal="left" vertical="center" shrinkToFit="1"/>
      <protection locked="0"/>
    </xf>
    <xf numFmtId="0" fontId="0" fillId="0" borderId="61" xfId="0" applyBorder="1" applyAlignment="1" applyProtection="1">
      <alignment/>
      <protection locked="0"/>
    </xf>
    <xf numFmtId="0" fontId="4" fillId="0" borderId="91" xfId="0" applyFont="1" applyBorder="1" applyAlignment="1" applyProtection="1">
      <alignment horizontal="center" vertical="center"/>
      <protection locked="0"/>
    </xf>
    <xf numFmtId="0" fontId="0" fillId="0" borderId="61" xfId="0" applyBorder="1" applyAlignment="1" applyProtection="1">
      <alignment/>
      <protection locked="0"/>
    </xf>
    <xf numFmtId="0" fontId="0" fillId="0" borderId="63" xfId="0" applyBorder="1" applyAlignment="1" applyProtection="1">
      <alignment/>
      <protection locked="0"/>
    </xf>
    <xf numFmtId="0" fontId="7" fillId="0" borderId="109" xfId="0" applyFont="1" applyBorder="1" applyAlignment="1" applyProtection="1">
      <alignment vertical="center" shrinkToFit="1"/>
      <protection locked="0"/>
    </xf>
    <xf numFmtId="0" fontId="0" fillId="0" borderId="61" xfId="0" applyBorder="1" applyAlignment="1" applyProtection="1">
      <alignment vertical="center" shrinkToFit="1"/>
      <protection locked="0"/>
    </xf>
    <xf numFmtId="0" fontId="0" fillId="0" borderId="92" xfId="0" applyBorder="1" applyAlignment="1" applyProtection="1">
      <alignment vertical="center" shrinkToFit="1"/>
      <protection locked="0"/>
    </xf>
    <xf numFmtId="0" fontId="4" fillId="0" borderId="91" xfId="0" applyFont="1" applyBorder="1" applyAlignment="1" applyProtection="1">
      <alignment horizontal="left" vertical="center" shrinkToFit="1"/>
      <protection locked="0"/>
    </xf>
    <xf numFmtId="0" fontId="0" fillId="0" borderId="62" xfId="0" applyBorder="1" applyAlignment="1" applyProtection="1">
      <alignment/>
      <protection locked="0"/>
    </xf>
    <xf numFmtId="0" fontId="4" fillId="0" borderId="95"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4" fillId="0" borderId="18" xfId="0" applyFont="1" applyBorder="1" applyAlignment="1" applyProtection="1">
      <alignment horizontal="left" vertical="center" shrinkToFit="1"/>
      <protection locked="0"/>
    </xf>
    <xf numFmtId="0" fontId="4" fillId="0" borderId="16" xfId="0" applyFont="1" applyBorder="1" applyAlignment="1" applyProtection="1">
      <alignment horizontal="center" vertical="center" shrinkToFit="1"/>
      <protection/>
    </xf>
    <xf numFmtId="0" fontId="4" fillId="0" borderId="17" xfId="0" applyFont="1" applyBorder="1" applyAlignment="1" applyProtection="1">
      <alignment horizontal="center" vertical="center" shrinkToFit="1"/>
      <protection/>
    </xf>
    <xf numFmtId="0" fontId="4" fillId="0" borderId="19" xfId="0" applyFont="1" applyBorder="1" applyAlignment="1" applyProtection="1">
      <alignment horizontal="center" vertical="center" shrinkToFit="1"/>
      <protection/>
    </xf>
    <xf numFmtId="0" fontId="0" fillId="0" borderId="18" xfId="0" applyBorder="1" applyAlignment="1" applyProtection="1">
      <alignment vertical="center" shrinkToFit="1"/>
      <protection locked="0"/>
    </xf>
    <xf numFmtId="0" fontId="0" fillId="0" borderId="17" xfId="0" applyBorder="1" applyAlignment="1">
      <alignment vertical="center" shrinkToFit="1"/>
    </xf>
    <xf numFmtId="0" fontId="0" fillId="0" borderId="19" xfId="0" applyBorder="1" applyAlignment="1">
      <alignment vertical="center" shrinkToFit="1"/>
    </xf>
    <xf numFmtId="0" fontId="4" fillId="0" borderId="110" xfId="0" applyFont="1" applyBorder="1" applyAlignment="1" applyProtection="1">
      <alignment horizontal="center" vertical="center" shrinkToFit="1"/>
      <protection/>
    </xf>
    <xf numFmtId="0" fontId="0" fillId="0" borderId="53" xfId="0" applyBorder="1" applyAlignment="1">
      <alignment horizontal="center" vertical="center" shrinkToFit="1"/>
    </xf>
    <xf numFmtId="0" fontId="4" fillId="0" borderId="109" xfId="0" applyFont="1" applyBorder="1" applyAlignment="1" applyProtection="1">
      <alignment horizontal="left" vertical="center" shrinkToFit="1"/>
      <protection locked="0"/>
    </xf>
    <xf numFmtId="0" fontId="0" fillId="0" borderId="62" xfId="0" applyBorder="1" applyAlignment="1" applyProtection="1">
      <alignment vertical="center" shrinkToFit="1"/>
      <protection locked="0"/>
    </xf>
    <xf numFmtId="0" fontId="4" fillId="0" borderId="60" xfId="0" applyFont="1" applyBorder="1" applyAlignment="1" applyProtection="1">
      <alignment horizontal="center" vertical="center" shrinkToFit="1"/>
      <protection/>
    </xf>
    <xf numFmtId="0" fontId="0" fillId="0" borderId="61" xfId="0" applyBorder="1" applyAlignment="1">
      <alignment vertical="center" shrinkToFit="1"/>
    </xf>
    <xf numFmtId="0" fontId="0" fillId="0" borderId="63" xfId="0" applyBorder="1" applyAlignment="1">
      <alignment vertical="center" shrinkToFit="1"/>
    </xf>
    <xf numFmtId="0" fontId="8" fillId="0" borderId="0" xfId="0" applyFont="1" applyBorder="1" applyAlignment="1" applyProtection="1">
      <alignment horizontal="left" vertical="top" shrinkToFit="1"/>
      <protection locked="0"/>
    </xf>
    <xf numFmtId="0" fontId="4" fillId="0" borderId="0" xfId="0" applyFont="1" applyBorder="1" applyAlignment="1" applyProtection="1">
      <alignment horizontal="left" vertical="center" shrinkToFit="1"/>
      <protection locked="0"/>
    </xf>
    <xf numFmtId="0" fontId="8" fillId="0" borderId="0" xfId="0" applyFont="1" applyBorder="1" applyAlignment="1" applyProtection="1">
      <alignment horizontal="left" vertical="center" shrinkToFit="1"/>
      <protection locked="0"/>
    </xf>
    <xf numFmtId="0" fontId="4" fillId="0" borderId="0" xfId="0" applyFont="1"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4" fillId="0" borderId="70" xfId="0" applyFont="1" applyBorder="1" applyAlignment="1" applyProtection="1">
      <alignment horizontal="left" vertical="center" shrinkToFit="1"/>
      <protection locked="0"/>
    </xf>
    <xf numFmtId="0" fontId="8" fillId="0" borderId="30" xfId="0" applyFont="1" applyBorder="1" applyAlignment="1" applyProtection="1">
      <alignment horizontal="left" vertical="center" shrinkToFit="1"/>
      <protection locked="0"/>
    </xf>
    <xf numFmtId="0" fontId="0" fillId="0" borderId="30" xfId="0" applyBorder="1" applyAlignment="1" applyProtection="1">
      <alignment vertical="center" shrinkToFit="1"/>
      <protection locked="0"/>
    </xf>
    <xf numFmtId="0" fontId="0" fillId="0" borderId="111"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112" xfId="0" applyBorder="1" applyAlignment="1" applyProtection="1">
      <alignment horizontal="center" vertical="center" shrinkToFit="1"/>
      <protection locked="0"/>
    </xf>
    <xf numFmtId="0" fontId="4" fillId="33" borderId="30" xfId="0" applyFont="1" applyFill="1" applyBorder="1" applyAlignment="1" applyProtection="1">
      <alignment horizontal="center" vertical="center" shrinkToFit="1"/>
      <protection locked="0"/>
    </xf>
    <xf numFmtId="0" fontId="0" fillId="0" borderId="113" xfId="0" applyBorder="1" applyAlignment="1" applyProtection="1">
      <alignment horizontal="center" vertical="center" shrinkToFit="1"/>
      <protection locked="0"/>
    </xf>
    <xf numFmtId="0" fontId="0" fillId="0" borderId="17" xfId="0" applyBorder="1" applyAlignment="1" applyProtection="1">
      <alignment horizontal="left" vertical="center" shrinkToFit="1"/>
      <protection locked="0"/>
    </xf>
    <xf numFmtId="0" fontId="0" fillId="0" borderId="16" xfId="0" applyBorder="1" applyAlignment="1" applyProtection="1">
      <alignment vertical="center" shrinkToFit="1"/>
      <protection locked="0"/>
    </xf>
    <xf numFmtId="0" fontId="4" fillId="33" borderId="17" xfId="0" applyFont="1" applyFill="1"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4" fillId="0" borderId="99" xfId="0" applyFont="1" applyBorder="1" applyAlignment="1" applyProtection="1">
      <alignment horizontal="left" vertical="center" shrinkToFit="1"/>
      <protection locked="0"/>
    </xf>
    <xf numFmtId="0" fontId="0" fillId="0" borderId="100" xfId="0" applyBorder="1" applyAlignment="1" applyProtection="1">
      <alignment horizontal="left" vertical="center" shrinkToFit="1"/>
      <protection locked="0"/>
    </xf>
    <xf numFmtId="0" fontId="0" fillId="0" borderId="100" xfId="0" applyBorder="1" applyAlignment="1" applyProtection="1">
      <alignment vertical="center" shrinkToFit="1"/>
      <protection locked="0"/>
    </xf>
    <xf numFmtId="0" fontId="0" fillId="0" borderId="114" xfId="0" applyBorder="1" applyAlignment="1" applyProtection="1">
      <alignment horizontal="center" vertical="center" shrinkToFit="1"/>
      <protection locked="0"/>
    </xf>
    <xf numFmtId="0" fontId="0" fillId="0" borderId="100" xfId="0" applyBorder="1" applyAlignment="1" applyProtection="1">
      <alignment horizontal="center" vertical="center" shrinkToFit="1"/>
      <protection locked="0"/>
    </xf>
    <xf numFmtId="0" fontId="0" fillId="0" borderId="115" xfId="0" applyBorder="1" applyAlignment="1" applyProtection="1">
      <alignment horizontal="center" vertical="center" shrinkToFit="1"/>
      <protection locked="0"/>
    </xf>
    <xf numFmtId="0" fontId="4" fillId="33" borderId="100" xfId="0" applyFont="1" applyFill="1" applyBorder="1" applyAlignment="1" applyProtection="1">
      <alignment horizontal="center" vertical="center" shrinkToFit="1"/>
      <protection locked="0"/>
    </xf>
    <xf numFmtId="0" fontId="0" fillId="0" borderId="116" xfId="0" applyBorder="1" applyAlignment="1" applyProtection="1">
      <alignment horizontal="center" vertical="center" shrinkToFit="1"/>
      <protection locked="0"/>
    </xf>
    <xf numFmtId="0" fontId="19" fillId="33" borderId="0" xfId="0" applyFont="1" applyFill="1" applyBorder="1" applyAlignment="1" applyProtection="1">
      <alignment horizontal="left" wrapText="1"/>
      <protection/>
    </xf>
    <xf numFmtId="0" fontId="0" fillId="0" borderId="0" xfId="0" applyBorder="1" applyAlignment="1">
      <alignment wrapText="1"/>
    </xf>
    <xf numFmtId="0" fontId="6" fillId="33" borderId="0" xfId="0" applyFont="1" applyFill="1" applyBorder="1" applyAlignment="1" applyProtection="1">
      <alignment horizontal="center" vertical="center"/>
      <protection/>
    </xf>
    <xf numFmtId="0" fontId="6" fillId="0" borderId="0" xfId="0" applyFont="1" applyBorder="1" applyAlignment="1">
      <alignment horizontal="center" vertical="center"/>
    </xf>
    <xf numFmtId="0" fontId="10" fillId="0" borderId="0" xfId="0" applyFont="1" applyBorder="1" applyAlignment="1">
      <alignment horizontal="center" vertical="center"/>
    </xf>
    <xf numFmtId="0" fontId="4" fillId="33" borderId="0" xfId="0" applyFont="1" applyFill="1" applyBorder="1" applyAlignment="1" applyProtection="1">
      <alignment horizontal="center" vertical="center"/>
      <protection/>
    </xf>
    <xf numFmtId="0" fontId="0" fillId="0" borderId="0" xfId="0" applyBorder="1" applyAlignment="1">
      <alignment horizontal="center" vertical="center"/>
    </xf>
    <xf numFmtId="0" fontId="4" fillId="34" borderId="10" xfId="0" applyFont="1" applyFill="1" applyBorder="1" applyAlignment="1" applyProtection="1">
      <alignment horizontal="left" vertical="center"/>
      <protection/>
    </xf>
    <xf numFmtId="0" fontId="0" fillId="34" borderId="22" xfId="0" applyFont="1" applyFill="1" applyBorder="1" applyAlignment="1">
      <alignment horizontal="left" vertical="center"/>
    </xf>
    <xf numFmtId="0" fontId="0" fillId="34" borderId="11" xfId="0" applyFont="1" applyFill="1" applyBorder="1" applyAlignment="1">
      <alignment horizontal="left" vertical="center"/>
    </xf>
    <xf numFmtId="0" fontId="4" fillId="34" borderId="10" xfId="0" applyFont="1" applyFill="1" applyBorder="1" applyAlignment="1" applyProtection="1">
      <alignment horizontal="center" vertical="center"/>
      <protection/>
    </xf>
    <xf numFmtId="0" fontId="4" fillId="0" borderId="117"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4" fillId="0" borderId="57"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4" fillId="0" borderId="95" xfId="0" applyFont="1" applyBorder="1" applyAlignment="1" applyProtection="1">
      <alignment horizontal="center" vertical="center"/>
      <protection locked="0"/>
    </xf>
    <xf numFmtId="0" fontId="6" fillId="0" borderId="0" xfId="0" applyFont="1" applyBorder="1" applyAlignment="1">
      <alignment horizontal="center" vertical="center" wrapText="1"/>
    </xf>
    <xf numFmtId="0" fontId="7" fillId="0" borderId="0" xfId="0" applyFont="1" applyBorder="1" applyAlignment="1">
      <alignment horizontal="center" vertical="center"/>
    </xf>
    <xf numFmtId="0" fontId="6" fillId="0" borderId="0" xfId="0" applyFont="1" applyBorder="1" applyAlignment="1">
      <alignment vertical="center"/>
    </xf>
    <xf numFmtId="0" fontId="10" fillId="0" borderId="0" xfId="0" applyFont="1" applyBorder="1" applyAlignment="1">
      <alignment vertical="center"/>
    </xf>
    <xf numFmtId="195" fontId="6" fillId="0" borderId="0" xfId="0" applyNumberFormat="1" applyFont="1" applyBorder="1" applyAlignment="1">
      <alignment horizontal="center" vertical="center"/>
    </xf>
    <xf numFmtId="0" fontId="6" fillId="0" borderId="0" xfId="0" applyFont="1" applyBorder="1" applyAlignment="1">
      <alignment vertical="top" wrapText="1"/>
    </xf>
    <xf numFmtId="0" fontId="6" fillId="0" borderId="0" xfId="0" applyFont="1" applyBorder="1" applyAlignment="1">
      <alignment vertical="center" shrinkToFit="1"/>
    </xf>
    <xf numFmtId="0" fontId="4" fillId="0" borderId="96" xfId="0" applyFont="1" applyFill="1" applyBorder="1" applyAlignment="1" applyProtection="1">
      <alignment horizontal="left" vertical="center" shrinkToFit="1"/>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0" fontId="4" fillId="45" borderId="96" xfId="0" applyFont="1" applyFill="1" applyBorder="1" applyAlignment="1" applyProtection="1">
      <alignment horizontal="center" vertical="center"/>
      <protection/>
    </xf>
    <xf numFmtId="0" fontId="4" fillId="45" borderId="13" xfId="0" applyFont="1" applyFill="1" applyBorder="1" applyAlignment="1" applyProtection="1">
      <alignment horizontal="center" vertical="center"/>
      <protection/>
    </xf>
    <xf numFmtId="0" fontId="4" fillId="45" borderId="97" xfId="0" applyFont="1" applyFill="1" applyBorder="1" applyAlignment="1" applyProtection="1">
      <alignment horizontal="center" vertical="center"/>
      <protection/>
    </xf>
    <xf numFmtId="0" fontId="6" fillId="0" borderId="0" xfId="0" applyFont="1" applyBorder="1" applyAlignment="1">
      <alignment horizontal="center" vertical="center" textRotation="255"/>
    </xf>
    <xf numFmtId="0" fontId="10" fillId="0" borderId="0" xfId="0" applyFont="1" applyBorder="1" applyAlignment="1">
      <alignment horizontal="center" vertical="center" textRotation="255"/>
    </xf>
    <xf numFmtId="0" fontId="4" fillId="0" borderId="61" xfId="0" applyFont="1" applyFill="1" applyBorder="1" applyAlignment="1" applyProtection="1">
      <alignment horizontal="left" vertical="center" shrinkToFit="1"/>
      <protection locked="0"/>
    </xf>
    <xf numFmtId="0" fontId="4" fillId="0" borderId="92" xfId="0" applyFont="1" applyFill="1" applyBorder="1" applyAlignment="1" applyProtection="1">
      <alignment horizontal="left" vertical="center" shrinkToFit="1"/>
      <protection locked="0"/>
    </xf>
    <xf numFmtId="0" fontId="4" fillId="45" borderId="93" xfId="0" applyFont="1" applyFill="1" applyBorder="1" applyAlignment="1" applyProtection="1">
      <alignment horizontal="center" vertical="center"/>
      <protection/>
    </xf>
    <xf numFmtId="0" fontId="4" fillId="45" borderId="94" xfId="0" applyFont="1" applyFill="1" applyBorder="1" applyAlignment="1" applyProtection="1">
      <alignment horizontal="center" vertical="center"/>
      <protection/>
    </xf>
    <xf numFmtId="0" fontId="0" fillId="0" borderId="28" xfId="0" applyBorder="1" applyAlignment="1" applyProtection="1">
      <alignment vertical="center" shrinkToFit="1"/>
      <protection locked="0"/>
    </xf>
    <xf numFmtId="0" fontId="4" fillId="0" borderId="118" xfId="0" applyFont="1" applyBorder="1" applyAlignment="1" applyProtection="1">
      <alignment horizontal="left" vertical="center" shrinkToFit="1"/>
      <protection locked="0"/>
    </xf>
    <xf numFmtId="0" fontId="0" fillId="0" borderId="82" xfId="0" applyBorder="1" applyAlignment="1" applyProtection="1">
      <alignment vertical="center" shrinkToFit="1"/>
      <protection locked="0"/>
    </xf>
    <xf numFmtId="0" fontId="0" fillId="0" borderId="119" xfId="0" applyBorder="1" applyAlignment="1" applyProtection="1">
      <alignment vertical="center" shrinkToFit="1"/>
      <protection locked="0"/>
    </xf>
    <xf numFmtId="0" fontId="0" fillId="0" borderId="28" xfId="0" applyBorder="1" applyAlignment="1">
      <alignment vertical="center" shrinkToFit="1"/>
    </xf>
    <xf numFmtId="0" fontId="0" fillId="0" borderId="106" xfId="0" applyBorder="1" applyAlignment="1">
      <alignment vertical="center" shrinkToFit="1"/>
    </xf>
    <xf numFmtId="0" fontId="6" fillId="0" borderId="89" xfId="0" applyFont="1" applyBorder="1" applyAlignment="1">
      <alignment vertical="center" shrinkToFit="1"/>
    </xf>
    <xf numFmtId="0" fontId="6" fillId="0" borderId="17" xfId="0" applyFont="1" applyBorder="1" applyAlignment="1">
      <alignment vertical="center" shrinkToFit="1"/>
    </xf>
    <xf numFmtId="0" fontId="6" fillId="0" borderId="38" xfId="0" applyFont="1" applyBorder="1" applyAlignment="1">
      <alignment vertical="center" shrinkToFit="1"/>
    </xf>
    <xf numFmtId="0" fontId="6" fillId="0" borderId="89" xfId="0" applyFont="1" applyBorder="1" applyAlignment="1">
      <alignment horizontal="center" vertical="center"/>
    </xf>
    <xf numFmtId="0" fontId="6" fillId="0" borderId="17" xfId="0" applyFont="1" applyBorder="1" applyAlignment="1">
      <alignment horizontal="center" vertical="center"/>
    </xf>
    <xf numFmtId="0" fontId="6" fillId="0" borderId="38" xfId="0" applyFont="1" applyBorder="1" applyAlignment="1">
      <alignment horizontal="center" vertical="center"/>
    </xf>
    <xf numFmtId="0" fontId="6" fillId="0" borderId="9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20" xfId="0" applyFont="1" applyBorder="1" applyAlignment="1">
      <alignment horizontal="center" vertical="center"/>
    </xf>
    <xf numFmtId="0" fontId="6" fillId="0" borderId="56" xfId="0" applyFont="1" applyBorder="1" applyAlignment="1">
      <alignment horizontal="center" vertical="center"/>
    </xf>
    <xf numFmtId="0" fontId="6" fillId="0" borderId="121" xfId="0" applyFont="1" applyBorder="1" applyAlignment="1">
      <alignment horizontal="center" vertical="center"/>
    </xf>
    <xf numFmtId="0" fontId="6" fillId="0" borderId="96" xfId="0" applyFont="1" applyBorder="1" applyAlignment="1">
      <alignment vertical="center" shrinkToFit="1"/>
    </xf>
    <xf numFmtId="0" fontId="6" fillId="0" borderId="13" xfId="0" applyFont="1" applyBorder="1" applyAlignment="1">
      <alignment vertical="center" shrinkToFit="1"/>
    </xf>
    <xf numFmtId="0" fontId="6" fillId="0" borderId="15" xfId="0" applyFont="1" applyBorder="1" applyAlignment="1">
      <alignment vertical="center" shrinkToFit="1"/>
    </xf>
    <xf numFmtId="0" fontId="6" fillId="0" borderId="25" xfId="0" applyFont="1" applyBorder="1" applyAlignment="1">
      <alignment vertical="center" shrinkToFit="1"/>
    </xf>
    <xf numFmtId="0" fontId="6" fillId="0" borderId="0" xfId="0" applyFont="1" applyAlignment="1">
      <alignment vertical="center" shrinkToFit="1"/>
    </xf>
    <xf numFmtId="0" fontId="6" fillId="0" borderId="34" xfId="0" applyFont="1" applyBorder="1" applyAlignment="1">
      <alignment vertical="center" shrinkToFit="1"/>
    </xf>
    <xf numFmtId="0" fontId="6" fillId="0" borderId="122" xfId="0" applyFont="1" applyBorder="1" applyAlignment="1">
      <alignment horizontal="center"/>
    </xf>
    <xf numFmtId="0" fontId="0" fillId="0" borderId="35" xfId="0" applyFont="1" applyBorder="1" applyAlignment="1">
      <alignment horizontal="center"/>
    </xf>
    <xf numFmtId="0" fontId="0" fillId="0" borderId="44" xfId="0" applyFont="1" applyBorder="1" applyAlignment="1">
      <alignment horizontal="center"/>
    </xf>
    <xf numFmtId="0" fontId="6" fillId="0" borderId="35"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6" fillId="0" borderId="89" xfId="0" applyFon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6" fillId="0" borderId="17" xfId="0" applyFont="1" applyBorder="1" applyAlignment="1">
      <alignment horizontal="center"/>
    </xf>
    <xf numFmtId="0" fontId="0" fillId="0" borderId="38" xfId="0" applyBorder="1" applyAlignment="1">
      <alignment horizontal="center"/>
    </xf>
    <xf numFmtId="0" fontId="6" fillId="0" borderId="123" xfId="0" applyFont="1" applyBorder="1" applyAlignment="1" applyProtection="1">
      <alignment horizontal="center"/>
      <protection/>
    </xf>
    <xf numFmtId="0" fontId="0" fillId="0" borderId="123" xfId="0" applyBorder="1" applyAlignment="1">
      <alignment horizontal="center"/>
    </xf>
    <xf numFmtId="0" fontId="0" fillId="0" borderId="124" xfId="0" applyBorder="1" applyAlignment="1">
      <alignment horizontal="center"/>
    </xf>
    <xf numFmtId="0" fontId="6" fillId="0" borderId="102" xfId="0" applyFont="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2" xfId="0" applyBorder="1" applyAlignment="1">
      <alignment horizontal="center" vertical="center" wrapText="1"/>
    </xf>
    <xf numFmtId="0" fontId="0" fillId="0" borderId="25" xfId="0" applyBorder="1" applyAlignment="1">
      <alignment horizontal="center" vertical="center" wrapText="1"/>
    </xf>
    <xf numFmtId="0" fontId="0" fillId="0" borderId="0" xfId="0" applyBorder="1" applyAlignment="1">
      <alignment horizontal="center" vertical="center" wrapText="1"/>
    </xf>
    <xf numFmtId="0" fontId="0" fillId="0" borderId="43" xfId="0" applyBorder="1" applyAlignment="1">
      <alignment horizontal="center" vertical="center" wrapText="1"/>
    </xf>
    <xf numFmtId="0" fontId="0" fillId="0" borderId="122" xfId="0" applyBorder="1" applyAlignment="1">
      <alignment horizontal="center" vertical="center" wrapText="1"/>
    </xf>
    <xf numFmtId="0" fontId="0" fillId="0" borderId="35" xfId="0" applyBorder="1" applyAlignment="1">
      <alignment horizontal="center" vertical="center" wrapText="1"/>
    </xf>
    <xf numFmtId="0" fontId="0" fillId="0" borderId="44" xfId="0" applyBorder="1" applyAlignment="1">
      <alignment horizontal="center" vertical="center" wrapText="1"/>
    </xf>
    <xf numFmtId="0" fontId="6" fillId="0" borderId="25" xfId="0" applyFont="1" applyBorder="1" applyAlignment="1" applyProtection="1">
      <alignment horizontal="center"/>
      <protection/>
    </xf>
    <xf numFmtId="0" fontId="0" fillId="0" borderId="0" xfId="0" applyBorder="1" applyAlignment="1">
      <alignment horizontal="center"/>
    </xf>
    <xf numFmtId="0" fontId="0" fillId="0" borderId="43" xfId="0" applyBorder="1" applyAlignment="1">
      <alignment horizontal="center"/>
    </xf>
    <xf numFmtId="0" fontId="6" fillId="0" borderId="0" xfId="0" applyFont="1" applyBorder="1" applyAlignment="1">
      <alignment horizontal="center"/>
    </xf>
    <xf numFmtId="0" fontId="0" fillId="0" borderId="34" xfId="0" applyBorder="1" applyAlignment="1">
      <alignment horizontal="center"/>
    </xf>
    <xf numFmtId="0" fontId="6" fillId="0" borderId="125" xfId="0" applyFont="1" applyBorder="1" applyAlignment="1" applyProtection="1">
      <alignment horizontal="center" wrapText="1"/>
      <protection/>
    </xf>
    <xf numFmtId="0" fontId="0" fillId="0" borderId="39" xfId="0" applyBorder="1" applyAlignment="1">
      <alignment horizontal="center" wrapText="1"/>
    </xf>
    <xf numFmtId="0" fontId="0" fillId="0" borderId="40" xfId="0" applyBorder="1" applyAlignment="1">
      <alignment horizontal="center" wrapText="1"/>
    </xf>
    <xf numFmtId="0" fontId="0" fillId="0" borderId="37" xfId="0" applyBorder="1" applyAlignment="1">
      <alignment horizontal="center" wrapText="1"/>
    </xf>
    <xf numFmtId="0" fontId="0" fillId="0" borderId="0" xfId="0" applyBorder="1" applyAlignment="1">
      <alignment horizontal="center" wrapText="1"/>
    </xf>
    <xf numFmtId="0" fontId="0" fillId="0" borderId="34" xfId="0" applyBorder="1" applyAlignment="1">
      <alignment horizontal="center" wrapText="1"/>
    </xf>
    <xf numFmtId="0" fontId="6" fillId="0" borderId="39" xfId="0" applyFont="1" applyBorder="1" applyAlignment="1">
      <alignment horizontal="center" vertical="center"/>
    </xf>
    <xf numFmtId="0" fontId="6" fillId="0" borderId="11" xfId="0" applyFont="1" applyBorder="1" applyAlignment="1" applyProtection="1">
      <alignment/>
      <protection/>
    </xf>
    <xf numFmtId="0" fontId="6" fillId="0" borderId="48" xfId="0" applyFont="1" applyBorder="1" applyAlignment="1">
      <alignment/>
    </xf>
    <xf numFmtId="0" fontId="6" fillId="0" borderId="41" xfId="0" applyFont="1" applyBorder="1" applyAlignment="1">
      <alignment/>
    </xf>
    <xf numFmtId="0" fontId="6" fillId="33" borderId="11" xfId="0" applyFont="1" applyFill="1" applyBorder="1" applyAlignment="1" applyProtection="1">
      <alignment horizontal="center" vertical="center"/>
      <protection/>
    </xf>
    <xf numFmtId="0" fontId="6" fillId="0" borderId="102" xfId="0" applyFont="1" applyBorder="1" applyAlignment="1">
      <alignment vertical="center" shrinkToFit="1"/>
    </xf>
    <xf numFmtId="0" fontId="6" fillId="0" borderId="39" xfId="0" applyFont="1" applyBorder="1" applyAlignment="1">
      <alignment vertical="center" shrinkToFit="1"/>
    </xf>
    <xf numFmtId="0" fontId="6" fillId="0" borderId="126" xfId="0" applyFont="1" applyBorder="1" applyAlignment="1">
      <alignment vertical="center" shrinkToFit="1"/>
    </xf>
    <xf numFmtId="0" fontId="6" fillId="0" borderId="104" xfId="0" applyFont="1" applyBorder="1" applyAlignment="1">
      <alignment vertical="center" shrinkToFit="1"/>
    </xf>
    <xf numFmtId="0" fontId="6" fillId="0" borderId="105" xfId="0" applyFont="1" applyBorder="1" applyAlignment="1">
      <alignment vertical="center" shrinkToFit="1"/>
    </xf>
    <xf numFmtId="0" fontId="6" fillId="0" borderId="126" xfId="0" applyFont="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127" xfId="0" applyFont="1" applyBorder="1" applyAlignment="1">
      <alignment horizontal="center" vertical="center"/>
    </xf>
    <xf numFmtId="0" fontId="6" fillId="0" borderId="128" xfId="0" applyFont="1" applyBorder="1" applyAlignment="1">
      <alignment horizontal="center" vertical="center"/>
    </xf>
    <xf numFmtId="0" fontId="6" fillId="0" borderId="129" xfId="0" applyFont="1" applyBorder="1" applyAlignment="1">
      <alignment horizontal="center" vertical="center"/>
    </xf>
    <xf numFmtId="0" fontId="6" fillId="0" borderId="25" xfId="0" applyFont="1" applyBorder="1" applyAlignment="1">
      <alignment horizontal="center" vertical="center"/>
    </xf>
    <xf numFmtId="0" fontId="6" fillId="0" borderId="34" xfId="0" applyFont="1" applyBorder="1" applyAlignment="1">
      <alignment horizontal="center" vertical="center"/>
    </xf>
    <xf numFmtId="0" fontId="6" fillId="33" borderId="89" xfId="0" applyFont="1" applyFill="1" applyBorder="1" applyAlignment="1" applyProtection="1">
      <alignment horizontal="left" vertical="center" shrinkToFit="1"/>
      <protection/>
    </xf>
    <xf numFmtId="0" fontId="10" fillId="0" borderId="17" xfId="0" applyFont="1" applyBorder="1" applyAlignment="1">
      <alignment horizontal="left" shrinkToFit="1"/>
    </xf>
    <xf numFmtId="0" fontId="6" fillId="33" borderId="102" xfId="0" applyFont="1" applyFill="1" applyBorder="1" applyAlignment="1" applyProtection="1">
      <alignment horizontal="left" vertical="center" shrinkToFit="1"/>
      <protection/>
    </xf>
    <xf numFmtId="0" fontId="10" fillId="0" borderId="39" xfId="0" applyFont="1" applyBorder="1" applyAlignment="1">
      <alignment horizontal="left" shrinkToFit="1"/>
    </xf>
    <xf numFmtId="0" fontId="10" fillId="0" borderId="39" xfId="0" applyFont="1" applyBorder="1" applyAlignment="1">
      <alignment shrinkToFit="1"/>
    </xf>
    <xf numFmtId="0" fontId="6" fillId="0" borderId="102" xfId="0" applyFont="1" applyBorder="1" applyAlignment="1">
      <alignment horizontal="center" vertical="center"/>
    </xf>
    <xf numFmtId="0" fontId="6" fillId="0" borderId="40" xfId="0" applyFont="1" applyBorder="1" applyAlignment="1">
      <alignment horizontal="center" vertical="center"/>
    </xf>
    <xf numFmtId="0" fontId="6" fillId="0" borderId="89" xfId="0" applyFont="1" applyBorder="1" applyAlignment="1">
      <alignment vertical="center"/>
    </xf>
    <xf numFmtId="0" fontId="6" fillId="0" borderId="17" xfId="0" applyFont="1" applyBorder="1" applyAlignment="1">
      <alignment vertical="center"/>
    </xf>
    <xf numFmtId="0" fontId="6" fillId="0" borderId="38" xfId="0" applyFont="1" applyBorder="1" applyAlignment="1">
      <alignment vertical="center"/>
    </xf>
    <xf numFmtId="0" fontId="10" fillId="0" borderId="17" xfId="0" applyFont="1" applyBorder="1" applyAlignment="1">
      <alignment horizontal="left" vertical="center" shrinkToFit="1"/>
    </xf>
    <xf numFmtId="0" fontId="6" fillId="0" borderId="96" xfId="0" applyFont="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0" borderId="122" xfId="0" applyFont="1" applyBorder="1" applyAlignment="1">
      <alignment vertical="center" shrinkToFit="1"/>
    </xf>
    <xf numFmtId="0" fontId="6" fillId="0" borderId="35" xfId="0" applyFont="1" applyBorder="1" applyAlignment="1">
      <alignment vertical="center" shrinkToFit="1"/>
    </xf>
    <xf numFmtId="0" fontId="6" fillId="0" borderId="36" xfId="0" applyFont="1" applyBorder="1" applyAlignment="1">
      <alignment vertical="center" shrinkToFit="1"/>
    </xf>
    <xf numFmtId="0" fontId="6" fillId="0" borderId="46"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8" xfId="0" applyFont="1" applyBorder="1" applyAlignment="1">
      <alignment vertical="top" wrapText="1"/>
    </xf>
    <xf numFmtId="0" fontId="6" fillId="0" borderId="31" xfId="0" applyFont="1" applyBorder="1" applyAlignment="1">
      <alignment vertical="top" wrapText="1"/>
    </xf>
    <xf numFmtId="0" fontId="6" fillId="0" borderId="102"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22"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125"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25" xfId="0" applyFont="1" applyBorder="1" applyAlignment="1">
      <alignment horizontal="center" vertical="center"/>
    </xf>
    <xf numFmtId="0" fontId="6" fillId="0" borderId="37"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38" xfId="0" applyFont="1" applyBorder="1" applyAlignment="1">
      <alignment horizontal="center" vertical="center"/>
    </xf>
    <xf numFmtId="0" fontId="6" fillId="0" borderId="130"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13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3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3" xfId="0" applyFont="1" applyBorder="1" applyAlignment="1">
      <alignment horizontal="center" vertical="center" wrapText="1"/>
    </xf>
    <xf numFmtId="195" fontId="6" fillId="0" borderId="31" xfId="0" applyNumberFormat="1" applyFont="1" applyBorder="1" applyAlignment="1">
      <alignment horizontal="center" vertical="center"/>
    </xf>
    <xf numFmtId="195" fontId="6" fillId="0" borderId="32" xfId="0" applyNumberFormat="1" applyFont="1" applyBorder="1" applyAlignment="1">
      <alignment horizontal="center" vertical="center"/>
    </xf>
    <xf numFmtId="195" fontId="6" fillId="0" borderId="46" xfId="0" applyNumberFormat="1" applyFont="1" applyBorder="1" applyAlignment="1">
      <alignment horizontal="center" vertical="center"/>
    </xf>
    <xf numFmtId="195" fontId="6" fillId="0" borderId="133" xfId="0" applyNumberFormat="1" applyFont="1" applyBorder="1" applyAlignment="1">
      <alignment horizontal="center" vertical="center"/>
    </xf>
    <xf numFmtId="0" fontId="6" fillId="0" borderId="31" xfId="0" applyFont="1" applyBorder="1" applyAlignment="1">
      <alignment horizontal="center" vertical="center"/>
    </xf>
    <xf numFmtId="0" fontId="10" fillId="0" borderId="17" xfId="0" applyFont="1" applyBorder="1" applyAlignment="1">
      <alignment shrinkToFit="1"/>
    </xf>
    <xf numFmtId="0" fontId="10" fillId="0" borderId="38" xfId="0" applyFont="1" applyBorder="1" applyAlignment="1">
      <alignment shrinkToFit="1"/>
    </xf>
    <xf numFmtId="195" fontId="6" fillId="0" borderId="123" xfId="0" applyNumberFormat="1" applyFont="1" applyBorder="1" applyAlignment="1">
      <alignment horizontal="center" vertical="center"/>
    </xf>
    <xf numFmtId="0" fontId="6" fillId="33" borderId="96" xfId="0" applyFont="1" applyFill="1" applyBorder="1" applyAlignment="1" applyProtection="1">
      <alignment horizontal="left" vertical="center" shrinkToFit="1"/>
      <protection/>
    </xf>
    <xf numFmtId="0" fontId="10" fillId="0" borderId="13" xfId="0" applyFont="1" applyBorder="1" applyAlignment="1">
      <alignment shrinkToFit="1"/>
    </xf>
    <xf numFmtId="0" fontId="10" fillId="0" borderId="15" xfId="0" applyFont="1" applyBorder="1" applyAlignment="1">
      <alignment shrinkToFit="1"/>
    </xf>
    <xf numFmtId="195" fontId="6" fillId="0" borderId="124" xfId="0" applyNumberFormat="1" applyFont="1" applyBorder="1" applyAlignment="1">
      <alignment horizontal="center" vertical="center"/>
    </xf>
    <xf numFmtId="0" fontId="10" fillId="0" borderId="39" xfId="0" applyFont="1" applyBorder="1" applyAlignment="1">
      <alignment horizontal="left" vertical="center" shrinkToFit="1"/>
    </xf>
    <xf numFmtId="0" fontId="10" fillId="0" borderId="40" xfId="0" applyFont="1" applyBorder="1" applyAlignment="1">
      <alignment shrinkToFit="1"/>
    </xf>
    <xf numFmtId="0" fontId="6" fillId="33" borderId="25" xfId="0" applyFont="1" applyFill="1" applyBorder="1" applyAlignment="1" applyProtection="1">
      <alignment horizontal="left" vertical="center" shrinkToFit="1"/>
      <protection/>
    </xf>
    <xf numFmtId="0" fontId="10" fillId="0" borderId="0" xfId="0" applyFont="1" applyBorder="1" applyAlignment="1">
      <alignment horizontal="left" vertical="center" shrinkToFit="1"/>
    </xf>
    <xf numFmtId="0" fontId="6" fillId="0" borderId="31" xfId="0" applyFont="1" applyBorder="1" applyAlignment="1">
      <alignment vertical="center"/>
    </xf>
    <xf numFmtId="0" fontId="10" fillId="0" borderId="31" xfId="0" applyFont="1" applyBorder="1" applyAlignment="1">
      <alignment vertical="center"/>
    </xf>
    <xf numFmtId="195" fontId="6" fillId="0" borderId="16" xfId="0" applyNumberFormat="1" applyFont="1" applyBorder="1" applyAlignment="1">
      <alignment horizontal="center" vertical="center"/>
    </xf>
    <xf numFmtId="195" fontId="6" fillId="0" borderId="17" xfId="0" applyNumberFormat="1" applyFont="1" applyBorder="1" applyAlignment="1">
      <alignment horizontal="center" vertical="center"/>
    </xf>
    <xf numFmtId="0" fontId="10" fillId="0" borderId="17" xfId="0" applyFont="1" applyBorder="1" applyAlignment="1">
      <alignment horizontal="center" vertical="center"/>
    </xf>
    <xf numFmtId="0" fontId="10" fillId="0" borderId="38" xfId="0" applyFont="1" applyBorder="1" applyAlignment="1">
      <alignment horizontal="center" vertical="center"/>
    </xf>
    <xf numFmtId="0" fontId="6" fillId="0" borderId="31" xfId="0" applyFont="1" applyBorder="1" applyAlignment="1">
      <alignment vertical="center" shrinkToFit="1"/>
    </xf>
    <xf numFmtId="0" fontId="6" fillId="0" borderId="16"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6" fillId="0" borderId="47" xfId="0" applyFont="1" applyBorder="1" applyAlignment="1">
      <alignment horizontal="center"/>
    </xf>
    <xf numFmtId="0" fontId="6" fillId="0" borderId="102" xfId="0" applyFont="1" applyBorder="1" applyAlignment="1" applyProtection="1">
      <alignment vertical="center" wrapText="1"/>
      <protection/>
    </xf>
    <xf numFmtId="0" fontId="0" fillId="0" borderId="39" xfId="0" applyFont="1" applyBorder="1" applyAlignment="1">
      <alignment vertical="center" wrapText="1"/>
    </xf>
    <xf numFmtId="0" fontId="0" fillId="0" borderId="42" xfId="0" applyFont="1" applyBorder="1" applyAlignment="1">
      <alignment vertical="center" wrapText="1"/>
    </xf>
    <xf numFmtId="0" fontId="0" fillId="0" borderId="25" xfId="0" applyFont="1" applyBorder="1" applyAlignment="1">
      <alignment vertical="center" wrapText="1"/>
    </xf>
    <xf numFmtId="0" fontId="0" fillId="0" borderId="0" xfId="0" applyFont="1" applyBorder="1" applyAlignment="1">
      <alignment vertical="center" wrapText="1"/>
    </xf>
    <xf numFmtId="0" fontId="0" fillId="0" borderId="43" xfId="0" applyFont="1" applyBorder="1" applyAlignment="1">
      <alignment vertical="center" wrapText="1"/>
    </xf>
    <xf numFmtId="0" fontId="0" fillId="0" borderId="122" xfId="0" applyFont="1" applyBorder="1" applyAlignment="1">
      <alignment/>
    </xf>
    <xf numFmtId="0" fontId="0" fillId="0" borderId="35" xfId="0" applyFont="1" applyBorder="1" applyAlignment="1">
      <alignment/>
    </xf>
    <xf numFmtId="0" fontId="0" fillId="0" borderId="44" xfId="0" applyFont="1" applyBorder="1" applyAlignment="1">
      <alignment/>
    </xf>
    <xf numFmtId="0" fontId="6" fillId="0" borderId="40"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121" xfId="0" applyFont="1" applyBorder="1" applyAlignment="1">
      <alignment horizontal="center" vertical="center" wrapText="1"/>
    </xf>
    <xf numFmtId="0" fontId="6" fillId="0" borderId="16" xfId="0" applyFont="1" applyBorder="1" applyAlignment="1">
      <alignment horizontal="center" vertical="center"/>
    </xf>
    <xf numFmtId="0" fontId="6" fillId="0" borderId="39" xfId="0" applyFont="1" applyBorder="1" applyAlignment="1" applyProtection="1">
      <alignment horizontal="center"/>
      <protection/>
    </xf>
    <xf numFmtId="0" fontId="0" fillId="0" borderId="39" xfId="0" applyBorder="1" applyAlignment="1">
      <alignment horizontal="center"/>
    </xf>
    <xf numFmtId="0" fontId="0" fillId="0" borderId="40" xfId="0" applyBorder="1" applyAlignment="1">
      <alignment horizontal="center"/>
    </xf>
    <xf numFmtId="0" fontId="6" fillId="0" borderId="102" xfId="0" applyFont="1" applyBorder="1" applyAlignment="1" applyProtection="1">
      <alignment horizontal="center" vertical="center"/>
      <protection/>
    </xf>
    <xf numFmtId="0" fontId="0" fillId="0" borderId="39" xfId="0" applyBorder="1" applyAlignment="1">
      <alignment horizontal="center" vertical="center"/>
    </xf>
    <xf numFmtId="0" fontId="0" fillId="0" borderId="42" xfId="0" applyBorder="1" applyAlignment="1">
      <alignment horizontal="center" vertical="center"/>
    </xf>
    <xf numFmtId="0" fontId="0" fillId="0" borderId="122" xfId="0" applyBorder="1" applyAlignment="1">
      <alignment horizontal="center" vertical="center"/>
    </xf>
    <xf numFmtId="0" fontId="0" fillId="0" borderId="35" xfId="0" applyBorder="1" applyAlignment="1">
      <alignment horizontal="center" vertical="center"/>
    </xf>
    <xf numFmtId="0" fontId="0" fillId="0" borderId="44" xfId="0" applyBorder="1" applyAlignment="1">
      <alignment horizontal="center" vertical="center"/>
    </xf>
    <xf numFmtId="0" fontId="6" fillId="0" borderId="125" xfId="0" applyFont="1" applyBorder="1" applyAlignment="1" applyProtection="1">
      <alignment horizontal="center"/>
      <protection/>
    </xf>
    <xf numFmtId="0" fontId="0" fillId="0" borderId="39" xfId="0" applyFont="1" applyBorder="1" applyAlignment="1">
      <alignment horizontal="center"/>
    </xf>
    <xf numFmtId="0" fontId="0" fillId="0" borderId="42" xfId="0" applyFont="1" applyBorder="1" applyAlignment="1">
      <alignment horizontal="center"/>
    </xf>
    <xf numFmtId="0" fontId="6" fillId="0" borderId="39" xfId="0" applyFont="1" applyBorder="1" applyAlignment="1">
      <alignment wrapText="1"/>
    </xf>
    <xf numFmtId="0" fontId="0" fillId="0" borderId="39" xfId="0" applyBorder="1" applyAlignment="1">
      <alignment wrapText="1"/>
    </xf>
    <xf numFmtId="0" fontId="0" fillId="0" borderId="35" xfId="0" applyBorder="1" applyAlignment="1">
      <alignment wrapText="1"/>
    </xf>
    <xf numFmtId="0" fontId="6" fillId="0" borderId="12" xfId="0" applyFont="1" applyBorder="1" applyAlignment="1" applyProtection="1">
      <alignment horizontal="center"/>
      <protection/>
    </xf>
    <xf numFmtId="0" fontId="0" fillId="0" borderId="13" xfId="0" applyBorder="1" applyAlignment="1">
      <alignment horizontal="center"/>
    </xf>
    <xf numFmtId="0" fontId="0" fillId="0" borderId="14" xfId="0" applyBorder="1" applyAlignment="1">
      <alignment horizontal="center"/>
    </xf>
    <xf numFmtId="0" fontId="6" fillId="0" borderId="103" xfId="0" applyFont="1" applyBorder="1" applyAlignment="1">
      <alignment horizontal="center"/>
    </xf>
    <xf numFmtId="0" fontId="0" fillId="0" borderId="104" xfId="0" applyBorder="1" applyAlignment="1">
      <alignment/>
    </xf>
    <xf numFmtId="0" fontId="0" fillId="0" borderId="105" xfId="0" applyBorder="1" applyAlignment="1">
      <alignment/>
    </xf>
    <xf numFmtId="0" fontId="0" fillId="0" borderId="15" xfId="0" applyBorder="1" applyAlignment="1">
      <alignment horizontal="center"/>
    </xf>
    <xf numFmtId="195" fontId="6" fillId="0" borderId="12" xfId="0" applyNumberFormat="1" applyFont="1" applyBorder="1" applyAlignment="1">
      <alignment horizontal="center" vertical="center"/>
    </xf>
    <xf numFmtId="195" fontId="6" fillId="0" borderId="13" xfId="0" applyNumberFormat="1" applyFont="1" applyBorder="1" applyAlignment="1">
      <alignment horizontal="center"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6" fillId="0" borderId="46" xfId="0" applyFont="1" applyBorder="1" applyAlignment="1">
      <alignment vertical="center"/>
    </xf>
    <xf numFmtId="0" fontId="10" fillId="0" borderId="46" xfId="0" applyFont="1" applyBorder="1" applyAlignment="1">
      <alignment vertical="center"/>
    </xf>
    <xf numFmtId="0" fontId="6" fillId="0" borderId="12"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7" xfId="0" applyFont="1" applyBorder="1" applyAlignment="1">
      <alignment horizontal="center" vertical="center"/>
    </xf>
    <xf numFmtId="0" fontId="6" fillId="0" borderId="35" xfId="0" applyFont="1" applyBorder="1" applyAlignment="1">
      <alignment horizontal="center" vertical="center"/>
    </xf>
    <xf numFmtId="0" fontId="6" fillId="0" borderId="44" xfId="0" applyFont="1" applyBorder="1" applyAlignment="1">
      <alignment horizontal="center" vertical="center"/>
    </xf>
    <xf numFmtId="0" fontId="6" fillId="0" borderId="127" xfId="0" applyFont="1" applyBorder="1" applyAlignment="1">
      <alignment horizontal="center" vertical="center" wrapText="1"/>
    </xf>
    <xf numFmtId="0" fontId="0" fillId="0" borderId="128" xfId="0" applyBorder="1" applyAlignment="1">
      <alignment horizontal="center" vertical="center"/>
    </xf>
    <xf numFmtId="0" fontId="0" fillId="0" borderId="134" xfId="0" applyBorder="1" applyAlignment="1">
      <alignment horizontal="center" vertical="center"/>
    </xf>
    <xf numFmtId="0" fontId="0" fillId="0" borderId="25" xfId="0" applyBorder="1" applyAlignment="1">
      <alignment vertical="center"/>
    </xf>
    <xf numFmtId="0" fontId="0" fillId="0" borderId="0" xfId="0" applyBorder="1" applyAlignment="1">
      <alignment vertical="center"/>
    </xf>
    <xf numFmtId="0" fontId="0" fillId="0" borderId="43" xfId="0" applyBorder="1" applyAlignment="1">
      <alignment vertical="center"/>
    </xf>
    <xf numFmtId="0" fontId="0" fillId="0" borderId="122" xfId="0" applyBorder="1" applyAlignment="1">
      <alignment vertical="center"/>
    </xf>
    <xf numFmtId="0" fontId="0" fillId="0" borderId="35" xfId="0" applyBorder="1" applyAlignment="1">
      <alignment vertical="center"/>
    </xf>
    <xf numFmtId="0" fontId="0" fillId="0" borderId="44" xfId="0" applyBorder="1" applyAlignment="1">
      <alignment vertical="center"/>
    </xf>
    <xf numFmtId="0" fontId="26" fillId="0" borderId="135" xfId="0" applyFont="1" applyBorder="1" applyAlignment="1">
      <alignment horizontal="left" vertical="center" wrapText="1"/>
    </xf>
    <xf numFmtId="0" fontId="26" fillId="0" borderId="128" xfId="0" applyFont="1" applyBorder="1" applyAlignment="1">
      <alignment horizontal="left" vertical="center"/>
    </xf>
    <xf numFmtId="0" fontId="26" fillId="0" borderId="129" xfId="0" applyFont="1" applyBorder="1" applyAlignment="1">
      <alignment horizontal="left" vertical="center"/>
    </xf>
    <xf numFmtId="0" fontId="26" fillId="0" borderId="37" xfId="0" applyFont="1" applyBorder="1" applyAlignment="1">
      <alignment horizontal="left" vertical="center"/>
    </xf>
    <xf numFmtId="0" fontId="26" fillId="0" borderId="0" xfId="0" applyFont="1" applyBorder="1" applyAlignment="1">
      <alignment horizontal="left" vertical="center"/>
    </xf>
    <xf numFmtId="0" fontId="26" fillId="0" borderId="34" xfId="0" applyFont="1" applyBorder="1" applyAlignment="1">
      <alignment horizontal="left" vertical="center"/>
    </xf>
    <xf numFmtId="0" fontId="26" fillId="0" borderId="47" xfId="0" applyFont="1" applyBorder="1" applyAlignment="1">
      <alignment horizontal="left" vertical="center"/>
    </xf>
    <xf numFmtId="0" fontId="26" fillId="0" borderId="35" xfId="0" applyFont="1" applyBorder="1" applyAlignment="1">
      <alignment horizontal="left" vertical="center"/>
    </xf>
    <xf numFmtId="0" fontId="26" fillId="0" borderId="36" xfId="0" applyFont="1" applyBorder="1" applyAlignment="1">
      <alignment horizontal="left" vertical="center"/>
    </xf>
    <xf numFmtId="195" fontId="6" fillId="0" borderId="103" xfId="0" applyNumberFormat="1" applyFont="1" applyBorder="1" applyAlignment="1">
      <alignment horizontal="center" vertical="center"/>
    </xf>
    <xf numFmtId="195" fontId="6" fillId="0" borderId="104" xfId="0" applyNumberFormat="1" applyFont="1" applyBorder="1" applyAlignment="1">
      <alignment horizontal="center" vertical="center"/>
    </xf>
    <xf numFmtId="0" fontId="10" fillId="0" borderId="104" xfId="0" applyFont="1" applyBorder="1" applyAlignment="1">
      <alignment horizontal="center" vertical="center"/>
    </xf>
    <xf numFmtId="0" fontId="10" fillId="0" borderId="105" xfId="0" applyFont="1" applyBorder="1" applyAlignment="1">
      <alignment horizontal="center" vertical="center"/>
    </xf>
    <xf numFmtId="0" fontId="6" fillId="0" borderId="14" xfId="0" applyFont="1" applyBorder="1" applyAlignment="1">
      <alignment horizontal="center" vertical="center"/>
    </xf>
    <xf numFmtId="0" fontId="4" fillId="34" borderId="16" xfId="0" applyFont="1" applyFill="1" applyBorder="1" applyAlignment="1" applyProtection="1">
      <alignment horizontal="left" vertical="center" indent="1" shrinkToFit="1"/>
      <protection locked="0"/>
    </xf>
    <xf numFmtId="0" fontId="11" fillId="34" borderId="17" xfId="0" applyFont="1" applyFill="1" applyBorder="1" applyAlignment="1" applyProtection="1">
      <alignment horizontal="left" vertical="center" indent="1" shrinkToFit="1"/>
      <protection locked="0"/>
    </xf>
    <xf numFmtId="0" fontId="11" fillId="34" borderId="18" xfId="0" applyFont="1" applyFill="1" applyBorder="1" applyAlignment="1" applyProtection="1">
      <alignment horizontal="left" vertical="center" indent="1" shrinkToFit="1"/>
      <protection locked="0"/>
    </xf>
    <xf numFmtId="0" fontId="4" fillId="34" borderId="55" xfId="0" applyFont="1" applyFill="1" applyBorder="1" applyAlignment="1" applyProtection="1">
      <alignment horizontal="left" vertical="center" indent="1" shrinkToFit="1"/>
      <protection locked="0"/>
    </xf>
    <xf numFmtId="0" fontId="11" fillId="34" borderId="56" xfId="0" applyFont="1" applyFill="1" applyBorder="1" applyAlignment="1" applyProtection="1">
      <alignment horizontal="left" vertical="center" indent="1" shrinkToFit="1"/>
      <protection locked="0"/>
    </xf>
    <xf numFmtId="0" fontId="11" fillId="34" borderId="45" xfId="0" applyFont="1" applyFill="1" applyBorder="1" applyAlignment="1" applyProtection="1">
      <alignment horizontal="left" vertical="center" indent="1" shrinkToFit="1"/>
      <protection locked="0"/>
    </xf>
    <xf numFmtId="0" fontId="4" fillId="46" borderId="57" xfId="0" applyFont="1" applyFill="1" applyBorder="1" applyAlignment="1" applyProtection="1">
      <alignment horizontal="center" vertical="center"/>
      <protection locked="0"/>
    </xf>
    <xf numFmtId="0" fontId="4" fillId="46" borderId="31" xfId="0" applyFont="1" applyFill="1" applyBorder="1" applyAlignment="1" applyProtection="1">
      <alignment horizontal="center" vertical="center"/>
      <protection locked="0"/>
    </xf>
    <xf numFmtId="0" fontId="4" fillId="47" borderId="57" xfId="0" applyFont="1" applyFill="1" applyBorder="1" applyAlignment="1" applyProtection="1">
      <alignment horizontal="center" vertical="center"/>
      <protection locked="0"/>
    </xf>
    <xf numFmtId="0" fontId="4" fillId="47" borderId="31" xfId="0" applyFont="1" applyFill="1" applyBorder="1" applyAlignment="1" applyProtection="1">
      <alignment horizontal="center" vertical="center"/>
      <protection locked="0"/>
    </xf>
    <xf numFmtId="0" fontId="4" fillId="42" borderId="95" xfId="0" applyFont="1" applyFill="1" applyBorder="1" applyAlignment="1" applyProtection="1">
      <alignment horizontal="center" vertical="center"/>
      <protection locked="0"/>
    </xf>
    <xf numFmtId="0" fontId="4" fillId="42" borderId="17" xfId="0" applyFont="1" applyFill="1" applyBorder="1" applyAlignment="1" applyProtection="1">
      <alignment horizontal="center" vertical="center"/>
      <protection locked="0"/>
    </xf>
    <xf numFmtId="0" fontId="4" fillId="42" borderId="18" xfId="0" applyFont="1" applyFill="1" applyBorder="1" applyAlignment="1" applyProtection="1">
      <alignment horizontal="center" vertical="center"/>
      <protection locked="0"/>
    </xf>
    <xf numFmtId="0" fontId="4" fillId="44" borderId="95" xfId="0" applyFont="1" applyFill="1" applyBorder="1" applyAlignment="1" applyProtection="1">
      <alignment horizontal="center" vertical="center"/>
      <protection locked="0"/>
    </xf>
    <xf numFmtId="0" fontId="4" fillId="44" borderId="17" xfId="0" applyFont="1" applyFill="1" applyBorder="1" applyAlignment="1" applyProtection="1">
      <alignment horizontal="center" vertical="center"/>
      <protection locked="0"/>
    </xf>
    <xf numFmtId="0" fontId="4" fillId="44" borderId="18" xfId="0" applyFont="1" applyFill="1" applyBorder="1" applyAlignment="1" applyProtection="1">
      <alignment horizontal="center" vertical="center"/>
      <protection locked="0"/>
    </xf>
    <xf numFmtId="0" fontId="4" fillId="34" borderId="60" xfId="0" applyFont="1" applyFill="1" applyBorder="1" applyAlignment="1" applyProtection="1">
      <alignment horizontal="left" vertical="center" indent="1" shrinkToFit="1"/>
      <protection locked="0"/>
    </xf>
    <xf numFmtId="0" fontId="11" fillId="34" borderId="61" xfId="0" applyFont="1" applyFill="1" applyBorder="1" applyAlignment="1" applyProtection="1">
      <alignment horizontal="left" vertical="center" indent="1" shrinkToFit="1"/>
      <protection locked="0"/>
    </xf>
    <xf numFmtId="0" fontId="11" fillId="34" borderId="62" xfId="0" applyFont="1" applyFill="1" applyBorder="1" applyAlignment="1" applyProtection="1">
      <alignment horizontal="left" vertical="center" indent="1" shrinkToFit="1"/>
      <protection locked="0"/>
    </xf>
    <xf numFmtId="0" fontId="4" fillId="34" borderId="16" xfId="0" applyFont="1" applyFill="1" applyBorder="1" applyAlignment="1" applyProtection="1">
      <alignment horizontal="center" vertical="center"/>
      <protection locked="0"/>
    </xf>
    <xf numFmtId="0" fontId="4" fillId="34" borderId="17" xfId="0" applyFont="1" applyFill="1" applyBorder="1" applyAlignment="1" applyProtection="1">
      <alignment horizontal="center" vertical="center"/>
      <protection locked="0"/>
    </xf>
    <xf numFmtId="0" fontId="4" fillId="34" borderId="18" xfId="0" applyFont="1" applyFill="1" applyBorder="1" applyAlignment="1" applyProtection="1">
      <alignment horizontal="center" vertical="center"/>
      <protection locked="0"/>
    </xf>
    <xf numFmtId="0" fontId="4" fillId="34" borderId="16" xfId="0" applyFont="1" applyFill="1" applyBorder="1" applyAlignment="1" applyProtection="1">
      <alignment horizontal="center" vertical="center"/>
      <protection/>
    </xf>
    <xf numFmtId="0" fontId="4" fillId="34" borderId="18" xfId="0" applyFont="1" applyFill="1" applyBorder="1" applyAlignment="1" applyProtection="1">
      <alignment horizontal="center" vertical="center"/>
      <protection/>
    </xf>
    <xf numFmtId="185" fontId="4" fillId="34" borderId="16" xfId="0" applyNumberFormat="1" applyFont="1" applyFill="1" applyBorder="1" applyAlignment="1" applyProtection="1">
      <alignment horizontal="center" vertical="center"/>
      <protection/>
    </xf>
    <xf numFmtId="185" fontId="4" fillId="34" borderId="17" xfId="0" applyNumberFormat="1" applyFont="1" applyFill="1" applyBorder="1" applyAlignment="1" applyProtection="1">
      <alignment horizontal="center" vertical="center"/>
      <protection/>
    </xf>
    <xf numFmtId="185" fontId="4" fillId="34" borderId="19" xfId="0" applyNumberFormat="1" applyFont="1" applyFill="1" applyBorder="1" applyAlignment="1" applyProtection="1">
      <alignment horizontal="center" vertical="center"/>
      <protection/>
    </xf>
    <xf numFmtId="0" fontId="4" fillId="34" borderId="55" xfId="0" applyFont="1" applyFill="1" applyBorder="1" applyAlignment="1" applyProtection="1">
      <alignment horizontal="center" vertical="center"/>
      <protection locked="0"/>
    </xf>
    <xf numFmtId="0" fontId="11" fillId="34" borderId="56" xfId="0" applyFont="1" applyFill="1" applyBorder="1" applyAlignment="1" applyProtection="1">
      <alignment horizontal="center" vertical="center"/>
      <protection locked="0"/>
    </xf>
    <xf numFmtId="0" fontId="11" fillId="34" borderId="45" xfId="0" applyFont="1" applyFill="1" applyBorder="1" applyAlignment="1" applyProtection="1">
      <alignment horizontal="center" vertical="center"/>
      <protection locked="0"/>
    </xf>
    <xf numFmtId="0" fontId="4" fillId="34" borderId="55" xfId="0" applyFont="1" applyFill="1" applyBorder="1" applyAlignment="1" applyProtection="1">
      <alignment horizontal="center" vertical="center"/>
      <protection/>
    </xf>
    <xf numFmtId="0" fontId="11" fillId="34" borderId="56" xfId="0" applyFont="1" applyFill="1" applyBorder="1" applyAlignment="1" applyProtection="1">
      <alignment horizontal="center" vertical="center"/>
      <protection/>
    </xf>
    <xf numFmtId="0" fontId="11" fillId="34" borderId="45" xfId="0" applyFont="1" applyFill="1" applyBorder="1" applyAlignment="1" applyProtection="1">
      <alignment horizontal="center" vertical="center"/>
      <protection/>
    </xf>
    <xf numFmtId="185" fontId="4" fillId="34" borderId="55" xfId="0" applyNumberFormat="1" applyFont="1" applyFill="1" applyBorder="1" applyAlignment="1" applyProtection="1">
      <alignment horizontal="center" vertical="center"/>
      <protection/>
    </xf>
    <xf numFmtId="185" fontId="11" fillId="34" borderId="56" xfId="0" applyNumberFormat="1" applyFont="1" applyFill="1" applyBorder="1" applyAlignment="1" applyProtection="1">
      <alignment horizontal="center" vertical="center"/>
      <protection/>
    </xf>
    <xf numFmtId="185" fontId="11" fillId="34" borderId="136" xfId="0" applyNumberFormat="1" applyFont="1" applyFill="1" applyBorder="1" applyAlignment="1" applyProtection="1">
      <alignment horizontal="center" vertical="center"/>
      <protection/>
    </xf>
    <xf numFmtId="0" fontId="4" fillId="34" borderId="60" xfId="0" applyFont="1" applyFill="1" applyBorder="1" applyAlignment="1" applyProtection="1">
      <alignment horizontal="center" vertical="center"/>
      <protection locked="0"/>
    </xf>
    <xf numFmtId="0" fontId="11" fillId="34" borderId="61" xfId="0" applyFont="1" applyFill="1" applyBorder="1" applyAlignment="1" applyProtection="1">
      <alignment horizontal="center" vertical="center"/>
      <protection locked="0"/>
    </xf>
    <xf numFmtId="0" fontId="11" fillId="34" borderId="62" xfId="0" applyFont="1" applyFill="1" applyBorder="1" applyAlignment="1" applyProtection="1">
      <alignment horizontal="center" vertical="center"/>
      <protection locked="0"/>
    </xf>
    <xf numFmtId="0" fontId="4" fillId="34" borderId="60" xfId="0" applyFont="1" applyFill="1" applyBorder="1" applyAlignment="1" applyProtection="1">
      <alignment horizontal="center" vertical="center"/>
      <protection/>
    </xf>
    <xf numFmtId="0" fontId="11" fillId="34" borderId="61" xfId="0" applyFont="1" applyFill="1" applyBorder="1" applyAlignment="1" applyProtection="1">
      <alignment horizontal="center" vertical="center"/>
      <protection/>
    </xf>
    <xf numFmtId="0" fontId="11" fillId="34" borderId="62" xfId="0" applyFont="1" applyFill="1" applyBorder="1" applyAlignment="1" applyProtection="1">
      <alignment horizontal="center" vertical="center"/>
      <protection/>
    </xf>
    <xf numFmtId="185" fontId="4" fillId="34" borderId="60" xfId="0" applyNumberFormat="1" applyFont="1" applyFill="1" applyBorder="1" applyAlignment="1" applyProtection="1">
      <alignment horizontal="center" vertical="center"/>
      <protection/>
    </xf>
    <xf numFmtId="185" fontId="11" fillId="34" borderId="61" xfId="0" applyNumberFormat="1" applyFont="1" applyFill="1" applyBorder="1" applyAlignment="1" applyProtection="1">
      <alignment horizontal="center" vertical="center"/>
      <protection/>
    </xf>
    <xf numFmtId="185" fontId="11" fillId="34" borderId="63" xfId="0" applyNumberFormat="1" applyFont="1" applyFill="1" applyBorder="1" applyAlignment="1" applyProtection="1">
      <alignment horizontal="center" vertical="center"/>
      <protection/>
    </xf>
    <xf numFmtId="0" fontId="17" fillId="33" borderId="11" xfId="0" applyFont="1" applyFill="1" applyBorder="1" applyAlignment="1" applyProtection="1">
      <alignment horizontal="center" vertical="center"/>
      <protection locked="0"/>
    </xf>
    <xf numFmtId="0" fontId="0" fillId="0" borderId="48" xfId="0" applyBorder="1" applyAlignment="1" applyProtection="1">
      <alignment horizontal="center"/>
      <protection locked="0"/>
    </xf>
    <xf numFmtId="0" fontId="0" fillId="0" borderId="41" xfId="0" applyBorder="1" applyAlignment="1" applyProtection="1">
      <alignment horizontal="center"/>
      <protection locked="0"/>
    </xf>
    <xf numFmtId="0" fontId="9" fillId="0" borderId="10" xfId="0" applyFont="1" applyBorder="1" applyAlignment="1">
      <alignment vertical="center" textRotation="255"/>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vertical="center"/>
    </xf>
    <xf numFmtId="0" fontId="9" fillId="0" borderId="22" xfId="0" applyFont="1" applyBorder="1" applyAlignment="1">
      <alignment vertical="center"/>
    </xf>
    <xf numFmtId="0" fontId="10" fillId="0" borderId="24" xfId="0" applyFont="1" applyBorder="1" applyAlignment="1">
      <alignment/>
    </xf>
    <xf numFmtId="0" fontId="10" fillId="0" borderId="20" xfId="0" applyFont="1" applyBorder="1" applyAlignment="1">
      <alignment/>
    </xf>
    <xf numFmtId="0" fontId="9" fillId="0" borderId="22" xfId="0" applyFont="1" applyFill="1" applyBorder="1" applyAlignment="1">
      <alignment vertical="center"/>
    </xf>
    <xf numFmtId="0" fontId="9" fillId="33" borderId="39" xfId="0" applyNumberFormat="1" applyFont="1" applyFill="1" applyBorder="1" applyAlignment="1" applyProtection="1">
      <alignment horizontal="left" vertical="center" wrapText="1"/>
      <protection/>
    </xf>
    <xf numFmtId="0" fontId="9" fillId="0" borderId="0" xfId="0" applyFont="1" applyBorder="1" applyAlignment="1">
      <alignment wrapText="1"/>
    </xf>
    <xf numFmtId="0" fontId="9" fillId="0" borderId="22" xfId="0" applyFont="1" applyBorder="1" applyAlignment="1">
      <alignment vertical="center" wrapText="1"/>
    </xf>
    <xf numFmtId="0" fontId="10" fillId="0" borderId="24" xfId="0" applyFont="1" applyBorder="1" applyAlignment="1">
      <alignment wrapText="1"/>
    </xf>
    <xf numFmtId="0" fontId="10" fillId="0" borderId="20" xfId="0" applyFont="1" applyBorder="1" applyAlignment="1">
      <alignment wrapText="1"/>
    </xf>
    <xf numFmtId="185" fontId="9" fillId="0" borderId="22" xfId="0" applyNumberFormat="1" applyFont="1" applyBorder="1" applyAlignment="1">
      <alignment horizontal="center" vertical="center"/>
    </xf>
    <xf numFmtId="185" fontId="10" fillId="0" borderId="20" xfId="0" applyNumberFormat="1" applyFont="1" applyBorder="1" applyAlignment="1">
      <alignment horizontal="center" vertical="center"/>
    </xf>
    <xf numFmtId="0" fontId="9" fillId="0" borderId="40" xfId="0" applyFont="1" applyBorder="1" applyAlignment="1">
      <alignment vertical="center" wrapText="1"/>
    </xf>
    <xf numFmtId="0" fontId="10" fillId="0" borderId="34" xfId="0" applyFont="1" applyBorder="1" applyAlignment="1">
      <alignment vertical="center" wrapText="1"/>
    </xf>
    <xf numFmtId="0" fontId="6" fillId="33" borderId="40" xfId="0" applyNumberFormat="1" applyFont="1" applyFill="1" applyBorder="1" applyAlignment="1" applyProtection="1">
      <alignment horizontal="left" vertical="center" wrapText="1"/>
      <protection/>
    </xf>
    <xf numFmtId="0" fontId="10" fillId="0" borderId="34" xfId="0" applyFont="1" applyBorder="1" applyAlignment="1">
      <alignment wrapText="1"/>
    </xf>
    <xf numFmtId="0" fontId="10" fillId="0" borderId="20" xfId="0" applyFont="1" applyBorder="1" applyAlignment="1">
      <alignment vertical="center"/>
    </xf>
    <xf numFmtId="2" fontId="9" fillId="0" borderId="22" xfId="0" applyNumberFormat="1" applyFont="1" applyFill="1" applyBorder="1" applyAlignment="1" applyProtection="1">
      <alignment horizontal="center" vertical="center" wrapText="1"/>
      <protection/>
    </xf>
    <xf numFmtId="0" fontId="10" fillId="0" borderId="20" xfId="0" applyFont="1" applyBorder="1" applyAlignment="1">
      <alignment horizontal="center" vertical="center" wrapText="1"/>
    </xf>
    <xf numFmtId="0" fontId="9" fillId="0" borderId="11" xfId="0" applyFont="1" applyBorder="1" applyAlignment="1">
      <alignment horizontal="center" vertical="center"/>
    </xf>
    <xf numFmtId="0" fontId="10" fillId="0" borderId="48" xfId="0" applyFont="1" applyBorder="1" applyAlignment="1">
      <alignment horizontal="center" vertical="center"/>
    </xf>
    <xf numFmtId="0" fontId="10" fillId="0" borderId="41" xfId="0" applyFont="1" applyBorder="1" applyAlignment="1">
      <alignment horizontal="center" vertical="center"/>
    </xf>
    <xf numFmtId="0" fontId="9" fillId="0" borderId="102" xfId="0" applyFont="1" applyFill="1" applyBorder="1" applyAlignment="1" applyProtection="1">
      <alignment horizontal="center" vertical="center"/>
      <protection/>
    </xf>
    <xf numFmtId="0" fontId="10" fillId="0" borderId="25" xfId="0" applyFont="1" applyBorder="1" applyAlignment="1">
      <alignment/>
    </xf>
    <xf numFmtId="0" fontId="10" fillId="0" borderId="122" xfId="0" applyFont="1" applyBorder="1" applyAlignment="1">
      <alignment/>
    </xf>
    <xf numFmtId="2" fontId="9" fillId="0" borderId="22" xfId="0" applyNumberFormat="1" applyFont="1" applyFill="1" applyBorder="1" applyAlignment="1" applyProtection="1">
      <alignment horizontal="center" vertical="center"/>
      <protection/>
    </xf>
    <xf numFmtId="0" fontId="10" fillId="0" borderId="2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8.emf" /><Relationship Id="rId3" Type="http://schemas.openxmlformats.org/officeDocument/2006/relationships/image" Target="../media/image9.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0</xdr:col>
      <xdr:colOff>0</xdr:colOff>
      <xdr:row>38</xdr:row>
      <xdr:rowOff>0</xdr:rowOff>
    </xdr:to>
    <xdr:pic>
      <xdr:nvPicPr>
        <xdr:cNvPr id="1" name="CheckBox34"/>
        <xdr:cNvPicPr preferRelativeResize="1">
          <a:picLocks noChangeAspect="1"/>
        </xdr:cNvPicPr>
      </xdr:nvPicPr>
      <xdr:blipFill>
        <a:blip r:embed="rId1"/>
        <a:stretch>
          <a:fillRect/>
        </a:stretch>
      </xdr:blipFill>
      <xdr:spPr>
        <a:xfrm>
          <a:off x="0" y="7600950"/>
          <a:ext cx="0" cy="0"/>
        </a:xfrm>
        <a:prstGeom prst="rect">
          <a:avLst/>
        </a:prstGeom>
        <a:noFill/>
        <a:ln w="9525" cmpd="sng">
          <a:noFill/>
        </a:ln>
      </xdr:spPr>
    </xdr:pic>
    <xdr:clientData/>
  </xdr:twoCellAnchor>
  <xdr:twoCellAnchor>
    <xdr:from>
      <xdr:col>0</xdr:col>
      <xdr:colOff>0</xdr:colOff>
      <xdr:row>38</xdr:row>
      <xdr:rowOff>0</xdr:rowOff>
    </xdr:from>
    <xdr:to>
      <xdr:col>0</xdr:col>
      <xdr:colOff>0</xdr:colOff>
      <xdr:row>38</xdr:row>
      <xdr:rowOff>0</xdr:rowOff>
    </xdr:to>
    <xdr:pic>
      <xdr:nvPicPr>
        <xdr:cNvPr id="2" name="CheckBox35"/>
        <xdr:cNvPicPr preferRelativeResize="1">
          <a:picLocks noChangeAspect="1"/>
        </xdr:cNvPicPr>
      </xdr:nvPicPr>
      <xdr:blipFill>
        <a:blip r:embed="rId1"/>
        <a:stretch>
          <a:fillRect/>
        </a:stretch>
      </xdr:blipFill>
      <xdr:spPr>
        <a:xfrm>
          <a:off x="0" y="7600950"/>
          <a:ext cx="0" cy="0"/>
        </a:xfrm>
        <a:prstGeom prst="rect">
          <a:avLst/>
        </a:prstGeom>
        <a:noFill/>
        <a:ln w="9525" cmpd="sng">
          <a:noFill/>
        </a:ln>
      </xdr:spPr>
    </xdr:pic>
    <xdr:clientData/>
  </xdr:twoCellAnchor>
  <xdr:oneCellAnchor>
    <xdr:from>
      <xdr:col>23</xdr:col>
      <xdr:colOff>57150</xdr:colOff>
      <xdr:row>2</xdr:row>
      <xdr:rowOff>114300</xdr:rowOff>
    </xdr:from>
    <xdr:ext cx="4962525" cy="409575"/>
    <xdr:sp>
      <xdr:nvSpPr>
        <xdr:cNvPr id="3" name="Text Box 3"/>
        <xdr:cNvSpPr txBox="1">
          <a:spLocks noChangeArrowheads="1"/>
        </xdr:cNvSpPr>
      </xdr:nvSpPr>
      <xdr:spPr>
        <a:xfrm>
          <a:off x="2247900" y="514350"/>
          <a:ext cx="4962525" cy="409575"/>
        </a:xfrm>
        <a:prstGeom prst="rect">
          <a:avLst/>
        </a:prstGeom>
        <a:noFill/>
        <a:ln w="12700"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下表の図面表示色の欄は、断熱平面図と同じ色で着色してください。</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また、断熱材の名称を別表の表１から選択し、厚さを入力して熱抵抗値を決定してください。</a:t>
          </a:r>
        </a:p>
      </xdr:txBody>
    </xdr:sp>
    <xdr:clientData/>
  </xdr:oneCellAnchor>
  <xdr:oneCellAnchor>
    <xdr:from>
      <xdr:col>28</xdr:col>
      <xdr:colOff>47625</xdr:colOff>
      <xdr:row>23</xdr:row>
      <xdr:rowOff>190500</xdr:rowOff>
    </xdr:from>
    <xdr:ext cx="4524375" cy="400050"/>
    <xdr:sp>
      <xdr:nvSpPr>
        <xdr:cNvPr id="4" name="Text Box 4"/>
        <xdr:cNvSpPr txBox="1">
          <a:spLocks noChangeArrowheads="1"/>
        </xdr:cNvSpPr>
      </xdr:nvSpPr>
      <xdr:spPr>
        <a:xfrm>
          <a:off x="2714625" y="4791075"/>
          <a:ext cx="4524375" cy="400050"/>
        </a:xfrm>
        <a:prstGeom prst="rect">
          <a:avLst/>
        </a:prstGeom>
        <a:noFill/>
        <a:ln w="12700"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住戸内すべての開口部について、建具の仕様､ガラスの仕様、熱貫流率を</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　別表の表６から選択してください。</a:t>
          </a:r>
        </a:p>
      </xdr:txBody>
    </xdr:sp>
    <xdr:clientData/>
  </xdr:oneCellAnchor>
  <xdr:oneCellAnchor>
    <xdr:from>
      <xdr:col>29</xdr:col>
      <xdr:colOff>57150</xdr:colOff>
      <xdr:row>40</xdr:row>
      <xdr:rowOff>133350</xdr:rowOff>
    </xdr:from>
    <xdr:ext cx="4276725" cy="542925"/>
    <xdr:sp>
      <xdr:nvSpPr>
        <xdr:cNvPr id="5" name="Text Box 37"/>
        <xdr:cNvSpPr txBox="1">
          <a:spLocks noChangeArrowheads="1"/>
        </xdr:cNvSpPr>
      </xdr:nvSpPr>
      <xdr:spPr>
        <a:xfrm>
          <a:off x="2819400" y="8134350"/>
          <a:ext cx="4276725" cy="542925"/>
        </a:xfrm>
        <a:prstGeom prst="rect">
          <a:avLst/>
        </a:prstGeom>
        <a:noFill/>
        <a:ln w="12700"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日射侵入対策が必要となる方位に面するすべての開口部について、ガラスの</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仕様、日射遮蔽物の種類、日射侵入率を別表の表７から選択してください。</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仕様基準のため「ガラスの仕様」による値となります。（枠の影響なしの値）</a:t>
          </a:r>
        </a:p>
      </xdr:txBody>
    </xdr:sp>
    <xdr:clientData/>
  </xdr:oneCellAnchor>
  <xdr:oneCellAnchor>
    <xdr:from>
      <xdr:col>49</xdr:col>
      <xdr:colOff>66675</xdr:colOff>
      <xdr:row>0</xdr:row>
      <xdr:rowOff>66675</xdr:rowOff>
    </xdr:from>
    <xdr:ext cx="2390775" cy="400050"/>
    <xdr:sp>
      <xdr:nvSpPr>
        <xdr:cNvPr id="6" name="Text Box 3"/>
        <xdr:cNvSpPr txBox="1">
          <a:spLocks noChangeArrowheads="1"/>
        </xdr:cNvSpPr>
      </xdr:nvSpPr>
      <xdr:spPr>
        <a:xfrm>
          <a:off x="4810125" y="66675"/>
          <a:ext cx="2390775" cy="400050"/>
        </a:xfrm>
        <a:prstGeom prst="rect">
          <a:avLst/>
        </a:prstGeom>
        <a:solidFill>
          <a:srgbClr val="F2F583"/>
        </a:solidFill>
        <a:ln w="12700" cmpd="sng">
          <a:solidFill>
            <a:srgbClr val="FF0000"/>
          </a:solidFill>
          <a:headEnd type="none"/>
          <a:tailEnd type="none"/>
        </a:ln>
      </xdr:spPr>
      <xdr:txBody>
        <a:bodyPr vertOverflow="clip" wrap="square" lIns="27432" tIns="18288" rIns="0" bIns="18288" anchor="ctr"/>
        <a:p>
          <a:pPr algn="l">
            <a:defRPr/>
          </a:pPr>
          <a:r>
            <a:rPr lang="en-US" cap="none" sz="900" b="1" i="0" u="none" baseline="0">
              <a:solidFill>
                <a:srgbClr val="FF0000"/>
              </a:solidFill>
              <a:latin typeface="ＭＳ Ｐゴシック"/>
              <a:ea typeface="ＭＳ Ｐゴシック"/>
              <a:cs typeface="ＭＳ Ｐゴシック"/>
            </a:rPr>
            <a:t>本様式は、外皮仕様基準を適用する場合に、</a:t>
          </a:r>
          <a:r>
            <a:rPr lang="en-US" cap="none" sz="900" b="1"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必要に応じて使用してください。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0</xdr:col>
      <xdr:colOff>0</xdr:colOff>
      <xdr:row>38</xdr:row>
      <xdr:rowOff>0</xdr:rowOff>
    </xdr:to>
    <xdr:pic>
      <xdr:nvPicPr>
        <xdr:cNvPr id="1" name="CheckBox34"/>
        <xdr:cNvPicPr preferRelativeResize="1">
          <a:picLocks noChangeAspect="1"/>
        </xdr:cNvPicPr>
      </xdr:nvPicPr>
      <xdr:blipFill>
        <a:blip r:embed="rId1"/>
        <a:stretch>
          <a:fillRect/>
        </a:stretch>
      </xdr:blipFill>
      <xdr:spPr>
        <a:xfrm>
          <a:off x="0" y="7600950"/>
          <a:ext cx="0" cy="0"/>
        </a:xfrm>
        <a:prstGeom prst="rect">
          <a:avLst/>
        </a:prstGeom>
        <a:noFill/>
        <a:ln w="9525" cmpd="sng">
          <a:noFill/>
        </a:ln>
      </xdr:spPr>
    </xdr:pic>
    <xdr:clientData/>
  </xdr:twoCellAnchor>
  <xdr:twoCellAnchor>
    <xdr:from>
      <xdr:col>0</xdr:col>
      <xdr:colOff>0</xdr:colOff>
      <xdr:row>38</xdr:row>
      <xdr:rowOff>0</xdr:rowOff>
    </xdr:from>
    <xdr:to>
      <xdr:col>0</xdr:col>
      <xdr:colOff>0</xdr:colOff>
      <xdr:row>38</xdr:row>
      <xdr:rowOff>0</xdr:rowOff>
    </xdr:to>
    <xdr:pic>
      <xdr:nvPicPr>
        <xdr:cNvPr id="2" name="CheckBox35"/>
        <xdr:cNvPicPr preferRelativeResize="1">
          <a:picLocks noChangeAspect="1"/>
        </xdr:cNvPicPr>
      </xdr:nvPicPr>
      <xdr:blipFill>
        <a:blip r:embed="rId1"/>
        <a:stretch>
          <a:fillRect/>
        </a:stretch>
      </xdr:blipFill>
      <xdr:spPr>
        <a:xfrm>
          <a:off x="0" y="7600950"/>
          <a:ext cx="0" cy="0"/>
        </a:xfrm>
        <a:prstGeom prst="rect">
          <a:avLst/>
        </a:prstGeom>
        <a:noFill/>
        <a:ln w="9525" cmpd="sng">
          <a:noFill/>
        </a:ln>
      </xdr:spPr>
    </xdr:pic>
    <xdr:clientData/>
  </xdr:twoCellAnchor>
  <xdr:oneCellAnchor>
    <xdr:from>
      <xdr:col>23</xdr:col>
      <xdr:colOff>47625</xdr:colOff>
      <xdr:row>2</xdr:row>
      <xdr:rowOff>142875</xdr:rowOff>
    </xdr:from>
    <xdr:ext cx="4962525" cy="409575"/>
    <xdr:sp>
      <xdr:nvSpPr>
        <xdr:cNvPr id="3" name="Text Box 3"/>
        <xdr:cNvSpPr txBox="1">
          <a:spLocks noChangeArrowheads="1"/>
        </xdr:cNvSpPr>
      </xdr:nvSpPr>
      <xdr:spPr>
        <a:xfrm>
          <a:off x="2238375" y="542925"/>
          <a:ext cx="4962525" cy="409575"/>
        </a:xfrm>
        <a:prstGeom prst="rect">
          <a:avLst/>
        </a:prstGeom>
        <a:noFill/>
        <a:ln w="12700"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下表の図面表示色の欄は、断熱平面図と同じ色で着色してください。</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また、断熱材の名称を別表の表１から選択し、厚さを入力して熱抵抗値を決定してください。</a:t>
          </a:r>
        </a:p>
      </xdr:txBody>
    </xdr:sp>
    <xdr:clientData/>
  </xdr:oneCellAnchor>
  <xdr:oneCellAnchor>
    <xdr:from>
      <xdr:col>28</xdr:col>
      <xdr:colOff>47625</xdr:colOff>
      <xdr:row>23</xdr:row>
      <xdr:rowOff>190500</xdr:rowOff>
    </xdr:from>
    <xdr:ext cx="4524375" cy="400050"/>
    <xdr:sp>
      <xdr:nvSpPr>
        <xdr:cNvPr id="4" name="Text Box 4"/>
        <xdr:cNvSpPr txBox="1">
          <a:spLocks noChangeArrowheads="1"/>
        </xdr:cNvSpPr>
      </xdr:nvSpPr>
      <xdr:spPr>
        <a:xfrm>
          <a:off x="2714625" y="4791075"/>
          <a:ext cx="4524375" cy="400050"/>
        </a:xfrm>
        <a:prstGeom prst="rect">
          <a:avLst/>
        </a:prstGeom>
        <a:noFill/>
        <a:ln w="12700"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住戸内すべての開口部について、建具の仕様､ガラスの仕様、熱貫流率を</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　別表の表６から選択してください。</a:t>
          </a:r>
        </a:p>
      </xdr:txBody>
    </xdr:sp>
    <xdr:clientData/>
  </xdr:oneCellAnchor>
  <xdr:oneCellAnchor>
    <xdr:from>
      <xdr:col>50</xdr:col>
      <xdr:colOff>0</xdr:colOff>
      <xdr:row>0</xdr:row>
      <xdr:rowOff>85725</xdr:rowOff>
    </xdr:from>
    <xdr:ext cx="2390775" cy="400050"/>
    <xdr:sp>
      <xdr:nvSpPr>
        <xdr:cNvPr id="5" name="Text Box 3"/>
        <xdr:cNvSpPr txBox="1">
          <a:spLocks noChangeArrowheads="1"/>
        </xdr:cNvSpPr>
      </xdr:nvSpPr>
      <xdr:spPr>
        <a:xfrm>
          <a:off x="4838700" y="85725"/>
          <a:ext cx="2390775" cy="400050"/>
        </a:xfrm>
        <a:prstGeom prst="rect">
          <a:avLst/>
        </a:prstGeom>
        <a:solidFill>
          <a:srgbClr val="F2F583"/>
        </a:solidFill>
        <a:ln w="12700" cmpd="sng">
          <a:solidFill>
            <a:srgbClr val="FF0000"/>
          </a:solidFill>
          <a:headEnd type="none"/>
          <a:tailEnd type="none"/>
        </a:ln>
      </xdr:spPr>
      <xdr:txBody>
        <a:bodyPr vertOverflow="clip" wrap="square" lIns="27432" tIns="18288" rIns="0" bIns="18288" anchor="ctr"/>
        <a:p>
          <a:pPr algn="l">
            <a:defRPr/>
          </a:pPr>
          <a:r>
            <a:rPr lang="en-US" cap="none" sz="900" b="1" i="0" u="none" baseline="0">
              <a:solidFill>
                <a:srgbClr val="FF0000"/>
              </a:solidFill>
              <a:latin typeface="ＭＳ Ｐゴシック"/>
              <a:ea typeface="ＭＳ Ｐゴシック"/>
              <a:cs typeface="ＭＳ Ｐゴシック"/>
            </a:rPr>
            <a:t>本様式は、外皮仕様基準を適用する場合に、</a:t>
          </a:r>
          <a:r>
            <a:rPr lang="en-US" cap="none" sz="900" b="1"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必要に応じて使用してください。</a:t>
          </a:r>
        </a:p>
      </xdr:txBody>
    </xdr:sp>
    <xdr:clientData/>
  </xdr:oneCellAnchor>
  <xdr:oneCellAnchor>
    <xdr:from>
      <xdr:col>28</xdr:col>
      <xdr:colOff>0</xdr:colOff>
      <xdr:row>40</xdr:row>
      <xdr:rowOff>142875</xdr:rowOff>
    </xdr:from>
    <xdr:ext cx="4514850" cy="542925"/>
    <xdr:sp>
      <xdr:nvSpPr>
        <xdr:cNvPr id="6" name="Text Box 37"/>
        <xdr:cNvSpPr txBox="1">
          <a:spLocks noChangeArrowheads="1"/>
        </xdr:cNvSpPr>
      </xdr:nvSpPr>
      <xdr:spPr>
        <a:xfrm>
          <a:off x="2667000" y="8143875"/>
          <a:ext cx="4514850" cy="542925"/>
        </a:xfrm>
        <a:prstGeom prst="rect">
          <a:avLst/>
        </a:prstGeom>
        <a:noFill/>
        <a:ln w="12700"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日射侵入対策が必要となる方位に面するすべての開口部について、ガラスの</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仕様、日射遮蔽物の種類、日射侵入率を別表の表７から選択してください。</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仕様基準のため「ガラスの仕様」による値となります。（枠の影響なしの値）</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0</xdr:rowOff>
    </xdr:from>
    <xdr:to>
      <xdr:col>0</xdr:col>
      <xdr:colOff>0</xdr:colOff>
      <xdr:row>39</xdr:row>
      <xdr:rowOff>0</xdr:rowOff>
    </xdr:to>
    <xdr:pic>
      <xdr:nvPicPr>
        <xdr:cNvPr id="1" name="CheckBox34"/>
        <xdr:cNvPicPr preferRelativeResize="1">
          <a:picLocks noChangeAspect="1"/>
        </xdr:cNvPicPr>
      </xdr:nvPicPr>
      <xdr:blipFill>
        <a:blip r:embed="rId1"/>
        <a:stretch>
          <a:fillRect/>
        </a:stretch>
      </xdr:blipFill>
      <xdr:spPr>
        <a:xfrm>
          <a:off x="0" y="5991225"/>
          <a:ext cx="0" cy="0"/>
        </a:xfrm>
        <a:prstGeom prst="rect">
          <a:avLst/>
        </a:prstGeom>
        <a:noFill/>
        <a:ln w="9525" cmpd="sng">
          <a:noFill/>
        </a:ln>
      </xdr:spPr>
    </xdr:pic>
    <xdr:clientData/>
  </xdr:twoCellAnchor>
  <xdr:twoCellAnchor>
    <xdr:from>
      <xdr:col>0</xdr:col>
      <xdr:colOff>0</xdr:colOff>
      <xdr:row>39</xdr:row>
      <xdr:rowOff>0</xdr:rowOff>
    </xdr:from>
    <xdr:to>
      <xdr:col>0</xdr:col>
      <xdr:colOff>0</xdr:colOff>
      <xdr:row>39</xdr:row>
      <xdr:rowOff>0</xdr:rowOff>
    </xdr:to>
    <xdr:pic>
      <xdr:nvPicPr>
        <xdr:cNvPr id="2" name="CheckBox35"/>
        <xdr:cNvPicPr preferRelativeResize="1">
          <a:picLocks noChangeAspect="1"/>
        </xdr:cNvPicPr>
      </xdr:nvPicPr>
      <xdr:blipFill>
        <a:blip r:embed="rId1"/>
        <a:stretch>
          <a:fillRect/>
        </a:stretch>
      </xdr:blipFill>
      <xdr:spPr>
        <a:xfrm>
          <a:off x="0" y="5991225"/>
          <a:ext cx="0" cy="0"/>
        </a:xfrm>
        <a:prstGeom prst="rect">
          <a:avLst/>
        </a:prstGeom>
        <a:noFill/>
        <a:ln w="9525" cmpd="sng">
          <a:noFill/>
        </a:ln>
      </xdr:spPr>
    </xdr:pic>
    <xdr:clientData/>
  </xdr:twoCellAnchor>
  <xdr:twoCellAnchor editAs="oneCell">
    <xdr:from>
      <xdr:col>57</xdr:col>
      <xdr:colOff>19050</xdr:colOff>
      <xdr:row>51</xdr:row>
      <xdr:rowOff>47625</xdr:rowOff>
    </xdr:from>
    <xdr:to>
      <xdr:col>99</xdr:col>
      <xdr:colOff>114300</xdr:colOff>
      <xdr:row>70</xdr:row>
      <xdr:rowOff>85725</xdr:rowOff>
    </xdr:to>
    <xdr:pic>
      <xdr:nvPicPr>
        <xdr:cNvPr id="3" name="図 7"/>
        <xdr:cNvPicPr preferRelativeResize="1">
          <a:picLocks noChangeAspect="1"/>
        </xdr:cNvPicPr>
      </xdr:nvPicPr>
      <xdr:blipFill>
        <a:blip r:embed="rId2"/>
        <a:stretch>
          <a:fillRect/>
        </a:stretch>
      </xdr:blipFill>
      <xdr:spPr>
        <a:xfrm>
          <a:off x="7077075" y="7867650"/>
          <a:ext cx="5295900" cy="2933700"/>
        </a:xfrm>
        <a:prstGeom prst="rect">
          <a:avLst/>
        </a:prstGeom>
        <a:solidFill>
          <a:srgbClr val="FFFFFF"/>
        </a:solidFill>
        <a:ln w="9525" cmpd="sng">
          <a:solidFill>
            <a:srgbClr val="000000"/>
          </a:solidFill>
          <a:headEnd type="none"/>
          <a:tailEnd type="none"/>
        </a:ln>
      </xdr:spPr>
    </xdr:pic>
    <xdr:clientData/>
  </xdr:twoCellAnchor>
  <xdr:twoCellAnchor editAs="oneCell">
    <xdr:from>
      <xdr:col>87</xdr:col>
      <xdr:colOff>28575</xdr:colOff>
      <xdr:row>1</xdr:row>
      <xdr:rowOff>28575</xdr:rowOff>
    </xdr:from>
    <xdr:to>
      <xdr:col>120</xdr:col>
      <xdr:colOff>38100</xdr:colOff>
      <xdr:row>50</xdr:row>
      <xdr:rowOff>38100</xdr:rowOff>
    </xdr:to>
    <xdr:pic>
      <xdr:nvPicPr>
        <xdr:cNvPr id="4" name="図 8"/>
        <xdr:cNvPicPr preferRelativeResize="1">
          <a:picLocks noChangeAspect="1"/>
        </xdr:cNvPicPr>
      </xdr:nvPicPr>
      <xdr:blipFill>
        <a:blip r:embed="rId3"/>
        <a:stretch>
          <a:fillRect/>
        </a:stretch>
      </xdr:blipFill>
      <xdr:spPr>
        <a:xfrm>
          <a:off x="10801350" y="228600"/>
          <a:ext cx="4095750" cy="7477125"/>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pic>
      <xdr:nvPicPr>
        <xdr:cNvPr id="1" name="CheckBox34"/>
        <xdr:cNvPicPr preferRelativeResize="1">
          <a:picLocks noChangeAspect="1"/>
        </xdr:cNvPicPr>
      </xdr:nvPicPr>
      <xdr:blipFill>
        <a:blip r:embed="rId1"/>
        <a:stretch>
          <a:fillRect/>
        </a:stretch>
      </xdr:blipFill>
      <xdr:spPr>
        <a:xfrm>
          <a:off x="0" y="3257550"/>
          <a:ext cx="0" cy="0"/>
        </a:xfrm>
        <a:prstGeom prst="rect">
          <a:avLst/>
        </a:prstGeom>
        <a:noFill/>
        <a:ln w="9525" cmpd="sng">
          <a:noFill/>
        </a:ln>
      </xdr:spPr>
    </xdr:pic>
    <xdr:clientData/>
  </xdr:twoCellAnchor>
  <xdr:twoCellAnchor>
    <xdr:from>
      <xdr:col>0</xdr:col>
      <xdr:colOff>0</xdr:colOff>
      <xdr:row>17</xdr:row>
      <xdr:rowOff>0</xdr:rowOff>
    </xdr:from>
    <xdr:to>
      <xdr:col>0</xdr:col>
      <xdr:colOff>0</xdr:colOff>
      <xdr:row>17</xdr:row>
      <xdr:rowOff>0</xdr:rowOff>
    </xdr:to>
    <xdr:pic>
      <xdr:nvPicPr>
        <xdr:cNvPr id="2" name="CheckBox35"/>
        <xdr:cNvPicPr preferRelativeResize="1">
          <a:picLocks noChangeAspect="1"/>
        </xdr:cNvPicPr>
      </xdr:nvPicPr>
      <xdr:blipFill>
        <a:blip r:embed="rId1"/>
        <a:stretch>
          <a:fillRect/>
        </a:stretch>
      </xdr:blipFill>
      <xdr:spPr>
        <a:xfrm>
          <a:off x="0" y="325755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2"/>
  <dimension ref="A1:DB112"/>
  <sheetViews>
    <sheetView showGridLines="0" view="pageBreakPreview" zoomScaleNormal="85" zoomScaleSheetLayoutView="100" workbookViewId="0" topLeftCell="A1">
      <selection activeCell="B7" sqref="B7:G7"/>
    </sheetView>
  </sheetViews>
  <sheetFormatPr defaultColWidth="1.625" defaultRowHeight="15.75" customHeight="1"/>
  <cols>
    <col min="1" max="1" width="0.875" style="1" customWidth="1"/>
    <col min="2" max="2" width="1.625" style="1" customWidth="1"/>
    <col min="3" max="47" width="1.25" style="1" customWidth="1"/>
    <col min="48" max="48" width="2.25390625" style="1" bestFit="1" customWidth="1"/>
    <col min="49" max="68" width="1.25" style="1" customWidth="1"/>
    <col min="69" max="69" width="1.625" style="1" customWidth="1"/>
    <col min="70" max="75" width="1.25" style="1" customWidth="1"/>
    <col min="76" max="76" width="0.875" style="1" customWidth="1"/>
    <col min="77" max="80" width="1.625" style="1" customWidth="1"/>
    <col min="81" max="16384" width="1.625" style="1" customWidth="1"/>
  </cols>
  <sheetData>
    <row r="1" spans="2:19" ht="15.75" customHeight="1">
      <c r="B1" s="12" t="s">
        <v>5</v>
      </c>
      <c r="M1" s="2"/>
      <c r="N1" s="3"/>
      <c r="O1" s="3"/>
      <c r="P1" s="210">
        <v>6</v>
      </c>
      <c r="Q1" s="211"/>
      <c r="R1" s="212"/>
      <c r="S1" s="50" t="s">
        <v>42</v>
      </c>
    </row>
    <row r="2" spans="2:75" ht="15.75" customHeight="1">
      <c r="B2" s="12"/>
      <c r="C2" s="2"/>
      <c r="D2" s="2"/>
      <c r="E2" s="2"/>
      <c r="F2" s="2"/>
      <c r="G2" s="2"/>
      <c r="H2" s="2"/>
      <c r="I2" s="2"/>
      <c r="J2" s="2"/>
      <c r="K2" s="2"/>
      <c r="L2" s="2"/>
      <c r="M2" s="2"/>
      <c r="N2" s="3"/>
      <c r="O2" s="3"/>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row>
    <row r="3" spans="2:75" ht="15.75" customHeight="1">
      <c r="B3" s="12"/>
      <c r="C3" s="2"/>
      <c r="D3" s="2"/>
      <c r="E3" s="2"/>
      <c r="F3" s="2"/>
      <c r="G3" s="2"/>
      <c r="H3" s="2"/>
      <c r="I3" s="2"/>
      <c r="J3" s="2"/>
      <c r="K3" s="2"/>
      <c r="L3" s="2"/>
      <c r="M3" s="2"/>
      <c r="N3" s="3"/>
      <c r="O3" s="3"/>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row>
    <row r="4" spans="2:75" ht="15.75" customHeight="1">
      <c r="B4" s="3" t="s">
        <v>7</v>
      </c>
      <c r="D4" s="2"/>
      <c r="E4" s="2"/>
      <c r="F4" s="2"/>
      <c r="G4" s="2"/>
      <c r="H4" s="2"/>
      <c r="I4" s="2"/>
      <c r="J4" s="2"/>
      <c r="K4" s="2"/>
      <c r="L4" s="2"/>
      <c r="M4" s="2"/>
      <c r="N4" s="3"/>
      <c r="O4" s="3"/>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4"/>
    </row>
    <row r="5" spans="2:76" s="5" customFormat="1" ht="15.75" customHeight="1" thickBot="1">
      <c r="B5" s="1"/>
      <c r="C5" s="2"/>
      <c r="D5" s="2"/>
      <c r="E5" s="2"/>
      <c r="F5" s="2"/>
      <c r="G5" s="2"/>
      <c r="H5" s="2"/>
      <c r="I5" s="2"/>
      <c r="J5" s="2"/>
      <c r="K5" s="2"/>
      <c r="L5" s="2"/>
      <c r="M5" s="2"/>
      <c r="N5" s="6"/>
      <c r="O5" s="6"/>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1"/>
    </row>
    <row r="6" spans="2:75" s="5" customFormat="1" ht="15.75" customHeight="1" thickBot="1">
      <c r="B6" s="213" t="s">
        <v>8</v>
      </c>
      <c r="C6" s="214"/>
      <c r="D6" s="214"/>
      <c r="E6" s="214"/>
      <c r="F6" s="214"/>
      <c r="G6" s="214"/>
      <c r="H6" s="215" t="s">
        <v>1</v>
      </c>
      <c r="I6" s="216"/>
      <c r="J6" s="216"/>
      <c r="K6" s="216"/>
      <c r="L6" s="216"/>
      <c r="M6" s="216"/>
      <c r="N6" s="216"/>
      <c r="O6" s="216"/>
      <c r="P6" s="216"/>
      <c r="Q6" s="216"/>
      <c r="R6" s="216"/>
      <c r="S6" s="216"/>
      <c r="T6" s="216"/>
      <c r="U6" s="216"/>
      <c r="V6" s="216"/>
      <c r="W6" s="216"/>
      <c r="X6" s="216"/>
      <c r="Y6" s="216"/>
      <c r="Z6" s="216"/>
      <c r="AA6" s="216"/>
      <c r="AB6" s="217"/>
      <c r="AC6" s="218" t="s">
        <v>2</v>
      </c>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20"/>
      <c r="BC6" s="218" t="s">
        <v>6</v>
      </c>
      <c r="BD6" s="221"/>
      <c r="BE6" s="221"/>
      <c r="BF6" s="221"/>
      <c r="BG6" s="221"/>
      <c r="BH6" s="221"/>
      <c r="BI6" s="222"/>
      <c r="BJ6" s="218" t="s">
        <v>9</v>
      </c>
      <c r="BK6" s="221"/>
      <c r="BL6" s="221"/>
      <c r="BM6" s="221"/>
      <c r="BN6" s="221"/>
      <c r="BO6" s="221"/>
      <c r="BP6" s="222"/>
      <c r="BQ6" s="218" t="s">
        <v>0</v>
      </c>
      <c r="BR6" s="221"/>
      <c r="BS6" s="221"/>
      <c r="BT6" s="221"/>
      <c r="BU6" s="221"/>
      <c r="BV6" s="221"/>
      <c r="BW6" s="223"/>
    </row>
    <row r="7" spans="2:75" s="5" customFormat="1" ht="15.75" customHeight="1" thickTop="1">
      <c r="B7" s="224"/>
      <c r="C7" s="225"/>
      <c r="D7" s="225"/>
      <c r="E7" s="225"/>
      <c r="F7" s="225"/>
      <c r="G7" s="226"/>
      <c r="H7" s="227" t="s">
        <v>19</v>
      </c>
      <c r="I7" s="228"/>
      <c r="J7" s="228"/>
      <c r="K7" s="228"/>
      <c r="L7" s="228"/>
      <c r="M7" s="228"/>
      <c r="N7" s="228"/>
      <c r="O7" s="228"/>
      <c r="P7" s="228"/>
      <c r="Q7" s="228"/>
      <c r="R7" s="228"/>
      <c r="S7" s="228"/>
      <c r="T7" s="228"/>
      <c r="U7" s="228"/>
      <c r="V7" s="228"/>
      <c r="W7" s="228"/>
      <c r="X7" s="228"/>
      <c r="Y7" s="228"/>
      <c r="Z7" s="228"/>
      <c r="AA7" s="228"/>
      <c r="AB7" s="229"/>
      <c r="AC7" s="227" t="s">
        <v>182</v>
      </c>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9"/>
      <c r="BC7" s="230">
        <v>50</v>
      </c>
      <c r="BD7" s="231"/>
      <c r="BE7" s="231"/>
      <c r="BF7" s="231"/>
      <c r="BG7" s="231"/>
      <c r="BH7" s="231"/>
      <c r="BI7" s="232"/>
      <c r="BJ7" s="233">
        <f>IF(ISERROR(INDEX(#REF!,MATCH(AC7,#REF!,0),2))=TRUE,"",INDEX(#REF!,MATCH(AC7,#REF!,0),2))</f>
      </c>
      <c r="BK7" s="234"/>
      <c r="BL7" s="234"/>
      <c r="BM7" s="234"/>
      <c r="BN7" s="234"/>
      <c r="BO7" s="234"/>
      <c r="BP7" s="235"/>
      <c r="BQ7" s="236">
        <f>IF(BJ7="","",ROUNDDOWN(BC7/BJ7,2))</f>
      </c>
      <c r="BR7" s="237"/>
      <c r="BS7" s="237"/>
      <c r="BT7" s="237"/>
      <c r="BU7" s="237"/>
      <c r="BV7" s="237"/>
      <c r="BW7" s="238"/>
    </row>
    <row r="8" spans="2:76" s="5" customFormat="1" ht="15.75" customHeight="1">
      <c r="B8" s="239"/>
      <c r="C8" s="240"/>
      <c r="D8" s="240"/>
      <c r="E8" s="240"/>
      <c r="F8" s="240"/>
      <c r="G8" s="240"/>
      <c r="H8" s="227" t="s">
        <v>20</v>
      </c>
      <c r="I8" s="228"/>
      <c r="J8" s="228"/>
      <c r="K8" s="228"/>
      <c r="L8" s="228"/>
      <c r="M8" s="228"/>
      <c r="N8" s="228"/>
      <c r="O8" s="228"/>
      <c r="P8" s="228"/>
      <c r="Q8" s="228"/>
      <c r="R8" s="228"/>
      <c r="S8" s="228"/>
      <c r="T8" s="228"/>
      <c r="U8" s="228"/>
      <c r="V8" s="228"/>
      <c r="W8" s="228"/>
      <c r="X8" s="228"/>
      <c r="Y8" s="228"/>
      <c r="Z8" s="228"/>
      <c r="AA8" s="228"/>
      <c r="AB8" s="229"/>
      <c r="AC8" s="227" t="s">
        <v>227</v>
      </c>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9"/>
      <c r="BC8" s="241">
        <v>85</v>
      </c>
      <c r="BD8" s="242"/>
      <c r="BE8" s="242"/>
      <c r="BF8" s="242"/>
      <c r="BG8" s="242"/>
      <c r="BH8" s="242"/>
      <c r="BI8" s="243"/>
      <c r="BJ8" s="233">
        <f>IF(ISERROR(INDEX(#REF!,MATCH(AC8,#REF!,0),2))=TRUE,"",INDEX(#REF!,MATCH(AC8,#REF!,0),2))</f>
      </c>
      <c r="BK8" s="234"/>
      <c r="BL8" s="234"/>
      <c r="BM8" s="234"/>
      <c r="BN8" s="234"/>
      <c r="BO8" s="234"/>
      <c r="BP8" s="235"/>
      <c r="BQ8" s="236">
        <f>IF(BJ8="","",ROUNDDOWN(BC8/BJ8,2))</f>
      </c>
      <c r="BR8" s="237"/>
      <c r="BS8" s="237"/>
      <c r="BT8" s="237"/>
      <c r="BU8" s="237"/>
      <c r="BV8" s="237"/>
      <c r="BW8" s="238"/>
      <c r="BX8" s="2"/>
    </row>
    <row r="9" spans="2:76" s="5" customFormat="1" ht="15.75" customHeight="1">
      <c r="B9" s="244"/>
      <c r="C9" s="245"/>
      <c r="D9" s="245"/>
      <c r="E9" s="245"/>
      <c r="F9" s="245"/>
      <c r="G9" s="245"/>
      <c r="H9" s="227" t="s">
        <v>53</v>
      </c>
      <c r="I9" s="228"/>
      <c r="J9" s="228"/>
      <c r="K9" s="228"/>
      <c r="L9" s="228"/>
      <c r="M9" s="228"/>
      <c r="N9" s="228"/>
      <c r="O9" s="228"/>
      <c r="P9" s="228"/>
      <c r="Q9" s="228"/>
      <c r="R9" s="228"/>
      <c r="S9" s="228"/>
      <c r="T9" s="228"/>
      <c r="U9" s="228"/>
      <c r="V9" s="228"/>
      <c r="W9" s="228"/>
      <c r="X9" s="228"/>
      <c r="Y9" s="228"/>
      <c r="Z9" s="228"/>
      <c r="AA9" s="228"/>
      <c r="AB9" s="229"/>
      <c r="AC9" s="227" t="s">
        <v>227</v>
      </c>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9"/>
      <c r="BC9" s="241">
        <v>40</v>
      </c>
      <c r="BD9" s="242"/>
      <c r="BE9" s="242"/>
      <c r="BF9" s="242"/>
      <c r="BG9" s="242"/>
      <c r="BH9" s="242"/>
      <c r="BI9" s="243"/>
      <c r="BJ9" s="233">
        <f>IF(ISERROR(INDEX(#REF!,MATCH(AC9,#REF!,0),2))=TRUE,"",INDEX(#REF!,MATCH(AC9,#REF!,0),2))</f>
      </c>
      <c r="BK9" s="234"/>
      <c r="BL9" s="234"/>
      <c r="BM9" s="234"/>
      <c r="BN9" s="234"/>
      <c r="BO9" s="234"/>
      <c r="BP9" s="235"/>
      <c r="BQ9" s="236">
        <f aca="true" t="shared" si="0" ref="BQ9:BQ17">IF(BJ9="","",ROUNDDOWN(BC9/BJ9,2))</f>
      </c>
      <c r="BR9" s="237"/>
      <c r="BS9" s="237"/>
      <c r="BT9" s="237"/>
      <c r="BU9" s="237"/>
      <c r="BV9" s="237"/>
      <c r="BW9" s="238"/>
      <c r="BX9" s="2"/>
    </row>
    <row r="10" spans="2:75" s="5" customFormat="1" ht="15.75" customHeight="1">
      <c r="B10" s="246"/>
      <c r="C10" s="247"/>
      <c r="D10" s="247"/>
      <c r="E10" s="247"/>
      <c r="F10" s="247"/>
      <c r="G10" s="247"/>
      <c r="H10" s="227" t="s">
        <v>21</v>
      </c>
      <c r="I10" s="228"/>
      <c r="J10" s="228"/>
      <c r="K10" s="228"/>
      <c r="L10" s="228"/>
      <c r="M10" s="228"/>
      <c r="N10" s="228"/>
      <c r="O10" s="228"/>
      <c r="P10" s="228"/>
      <c r="Q10" s="228"/>
      <c r="R10" s="228"/>
      <c r="S10" s="228"/>
      <c r="T10" s="228"/>
      <c r="U10" s="228"/>
      <c r="V10" s="228"/>
      <c r="W10" s="228"/>
      <c r="X10" s="228"/>
      <c r="Y10" s="228"/>
      <c r="Z10" s="228"/>
      <c r="AA10" s="228"/>
      <c r="AB10" s="229"/>
      <c r="AC10" s="227" t="s">
        <v>406</v>
      </c>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9"/>
      <c r="BC10" s="241">
        <v>45</v>
      </c>
      <c r="BD10" s="242"/>
      <c r="BE10" s="242"/>
      <c r="BF10" s="242"/>
      <c r="BG10" s="242"/>
      <c r="BH10" s="242"/>
      <c r="BI10" s="243"/>
      <c r="BJ10" s="233">
        <f>IF(ISERROR(INDEX(#REF!,MATCH(AC10,#REF!,0),2))=TRUE,"",INDEX(#REF!,MATCH(AC10,#REF!,0),2))</f>
      </c>
      <c r="BK10" s="234"/>
      <c r="BL10" s="234"/>
      <c r="BM10" s="234"/>
      <c r="BN10" s="234"/>
      <c r="BO10" s="234"/>
      <c r="BP10" s="235"/>
      <c r="BQ10" s="236">
        <f t="shared" si="0"/>
      </c>
      <c r="BR10" s="237"/>
      <c r="BS10" s="237"/>
      <c r="BT10" s="237"/>
      <c r="BU10" s="237"/>
      <c r="BV10" s="237"/>
      <c r="BW10" s="238"/>
    </row>
    <row r="11" spans="2:75" s="5" customFormat="1" ht="15.75" customHeight="1">
      <c r="B11" s="248"/>
      <c r="C11" s="249"/>
      <c r="D11" s="249"/>
      <c r="E11" s="249"/>
      <c r="F11" s="249"/>
      <c r="G11" s="249"/>
      <c r="H11" s="227" t="s">
        <v>22</v>
      </c>
      <c r="I11" s="228"/>
      <c r="J11" s="228"/>
      <c r="K11" s="228"/>
      <c r="L11" s="228"/>
      <c r="M11" s="228"/>
      <c r="N11" s="228"/>
      <c r="O11" s="228"/>
      <c r="P11" s="228"/>
      <c r="Q11" s="228"/>
      <c r="R11" s="228"/>
      <c r="S11" s="228"/>
      <c r="T11" s="228"/>
      <c r="U11" s="228"/>
      <c r="V11" s="228"/>
      <c r="W11" s="228"/>
      <c r="X11" s="228"/>
      <c r="Y11" s="228"/>
      <c r="Z11" s="228"/>
      <c r="AA11" s="228"/>
      <c r="AB11" s="229"/>
      <c r="AC11" s="227" t="s">
        <v>227</v>
      </c>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9"/>
      <c r="BC11" s="241">
        <v>75</v>
      </c>
      <c r="BD11" s="242"/>
      <c r="BE11" s="242"/>
      <c r="BF11" s="242"/>
      <c r="BG11" s="242"/>
      <c r="BH11" s="242"/>
      <c r="BI11" s="243"/>
      <c r="BJ11" s="233">
        <f>IF(ISERROR(INDEX(#REF!,MATCH(AC11,#REF!,0),2))=TRUE,"",INDEX(#REF!,MATCH(AC11,#REF!,0),2))</f>
      </c>
      <c r="BK11" s="234"/>
      <c r="BL11" s="234"/>
      <c r="BM11" s="234"/>
      <c r="BN11" s="234"/>
      <c r="BO11" s="234"/>
      <c r="BP11" s="235"/>
      <c r="BQ11" s="236">
        <f t="shared" si="0"/>
      </c>
      <c r="BR11" s="237"/>
      <c r="BS11" s="237"/>
      <c r="BT11" s="237"/>
      <c r="BU11" s="237"/>
      <c r="BV11" s="237"/>
      <c r="BW11" s="238"/>
    </row>
    <row r="12" spans="2:75" s="5" customFormat="1" ht="15.75" customHeight="1">
      <c r="B12" s="250"/>
      <c r="C12" s="251"/>
      <c r="D12" s="251"/>
      <c r="E12" s="251"/>
      <c r="F12" s="251"/>
      <c r="G12" s="251"/>
      <c r="H12" s="227" t="s">
        <v>438</v>
      </c>
      <c r="I12" s="228"/>
      <c r="J12" s="228"/>
      <c r="K12" s="228"/>
      <c r="L12" s="228"/>
      <c r="M12" s="228"/>
      <c r="N12" s="228"/>
      <c r="O12" s="228"/>
      <c r="P12" s="228"/>
      <c r="Q12" s="228"/>
      <c r="R12" s="228"/>
      <c r="S12" s="228"/>
      <c r="T12" s="228"/>
      <c r="U12" s="228"/>
      <c r="V12" s="228"/>
      <c r="W12" s="228"/>
      <c r="X12" s="228"/>
      <c r="Y12" s="228"/>
      <c r="Z12" s="228"/>
      <c r="AA12" s="228"/>
      <c r="AB12" s="229"/>
      <c r="AC12" s="227" t="s">
        <v>439</v>
      </c>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9"/>
      <c r="BC12" s="241">
        <v>45</v>
      </c>
      <c r="BD12" s="242"/>
      <c r="BE12" s="242"/>
      <c r="BF12" s="242"/>
      <c r="BG12" s="242"/>
      <c r="BH12" s="242"/>
      <c r="BI12" s="243"/>
      <c r="BJ12" s="233">
        <f>IF(ISERROR(INDEX(#REF!,MATCH(AC12,#REF!,0),2))=TRUE,"",INDEX(#REF!,MATCH(AC12,#REF!,0),2))</f>
      </c>
      <c r="BK12" s="234"/>
      <c r="BL12" s="234"/>
      <c r="BM12" s="234"/>
      <c r="BN12" s="234"/>
      <c r="BO12" s="234"/>
      <c r="BP12" s="235"/>
      <c r="BQ12" s="236">
        <f t="shared" si="0"/>
      </c>
      <c r="BR12" s="237"/>
      <c r="BS12" s="237"/>
      <c r="BT12" s="237"/>
      <c r="BU12" s="237"/>
      <c r="BV12" s="237"/>
      <c r="BW12" s="238"/>
    </row>
    <row r="13" spans="2:75" s="5" customFormat="1" ht="15.75" customHeight="1">
      <c r="B13" s="252"/>
      <c r="C13" s="253"/>
      <c r="D13" s="253"/>
      <c r="E13" s="253"/>
      <c r="F13" s="253"/>
      <c r="G13" s="253"/>
      <c r="H13" s="227" t="s">
        <v>24</v>
      </c>
      <c r="I13" s="228"/>
      <c r="J13" s="228"/>
      <c r="K13" s="228"/>
      <c r="L13" s="228"/>
      <c r="M13" s="228"/>
      <c r="N13" s="228"/>
      <c r="O13" s="228"/>
      <c r="P13" s="228"/>
      <c r="Q13" s="228"/>
      <c r="R13" s="228"/>
      <c r="S13" s="228"/>
      <c r="T13" s="228"/>
      <c r="U13" s="228"/>
      <c r="V13" s="228"/>
      <c r="W13" s="228"/>
      <c r="X13" s="228"/>
      <c r="Y13" s="228"/>
      <c r="Z13" s="228"/>
      <c r="AA13" s="228"/>
      <c r="AB13" s="229"/>
      <c r="AC13" s="227" t="s">
        <v>227</v>
      </c>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9"/>
      <c r="BC13" s="241">
        <v>25</v>
      </c>
      <c r="BD13" s="242"/>
      <c r="BE13" s="242"/>
      <c r="BF13" s="242"/>
      <c r="BG13" s="242"/>
      <c r="BH13" s="242"/>
      <c r="BI13" s="243"/>
      <c r="BJ13" s="233">
        <f>IF(ISERROR(INDEX(#REF!,MATCH(AC13,#REF!,0),2))=TRUE,"",INDEX(#REF!,MATCH(AC13,#REF!,0),2))</f>
      </c>
      <c r="BK13" s="234"/>
      <c r="BL13" s="234"/>
      <c r="BM13" s="234"/>
      <c r="BN13" s="234"/>
      <c r="BO13" s="234"/>
      <c r="BP13" s="235"/>
      <c r="BQ13" s="236">
        <f t="shared" si="0"/>
      </c>
      <c r="BR13" s="237"/>
      <c r="BS13" s="237"/>
      <c r="BT13" s="237"/>
      <c r="BU13" s="237"/>
      <c r="BV13" s="237"/>
      <c r="BW13" s="238"/>
    </row>
    <row r="14" spans="2:75" s="5" customFormat="1" ht="15.75" customHeight="1">
      <c r="B14" s="254"/>
      <c r="C14" s="255"/>
      <c r="D14" s="255"/>
      <c r="E14" s="255"/>
      <c r="F14" s="255"/>
      <c r="G14" s="255"/>
      <c r="H14" s="227" t="s">
        <v>26</v>
      </c>
      <c r="I14" s="228"/>
      <c r="J14" s="228"/>
      <c r="K14" s="228"/>
      <c r="L14" s="228"/>
      <c r="M14" s="228"/>
      <c r="N14" s="228"/>
      <c r="O14" s="228"/>
      <c r="P14" s="228"/>
      <c r="Q14" s="228"/>
      <c r="R14" s="228"/>
      <c r="S14" s="228"/>
      <c r="T14" s="228"/>
      <c r="U14" s="228"/>
      <c r="V14" s="228"/>
      <c r="W14" s="228"/>
      <c r="X14" s="228"/>
      <c r="Y14" s="228"/>
      <c r="Z14" s="228"/>
      <c r="AA14" s="228"/>
      <c r="AB14" s="229"/>
      <c r="AC14" s="227" t="s">
        <v>227</v>
      </c>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9"/>
      <c r="BC14" s="241">
        <v>25</v>
      </c>
      <c r="BD14" s="242"/>
      <c r="BE14" s="242"/>
      <c r="BF14" s="242"/>
      <c r="BG14" s="242"/>
      <c r="BH14" s="242"/>
      <c r="BI14" s="243"/>
      <c r="BJ14" s="233">
        <f>IF(ISERROR(INDEX(#REF!,MATCH(AC14,#REF!,0),2))=TRUE,"",INDEX(#REF!,MATCH(AC14,#REF!,0),2))</f>
      </c>
      <c r="BK14" s="234"/>
      <c r="BL14" s="234"/>
      <c r="BM14" s="234"/>
      <c r="BN14" s="234"/>
      <c r="BO14" s="234"/>
      <c r="BP14" s="235"/>
      <c r="BQ14" s="236">
        <f t="shared" si="0"/>
      </c>
      <c r="BR14" s="237"/>
      <c r="BS14" s="237"/>
      <c r="BT14" s="237"/>
      <c r="BU14" s="237"/>
      <c r="BV14" s="237"/>
      <c r="BW14" s="238"/>
    </row>
    <row r="15" spans="2:75" s="5" customFormat="1" ht="15.75" customHeight="1">
      <c r="B15" s="256"/>
      <c r="C15" s="257"/>
      <c r="D15" s="257"/>
      <c r="E15" s="257"/>
      <c r="F15" s="257"/>
      <c r="G15" s="257"/>
      <c r="H15" s="227" t="s">
        <v>25</v>
      </c>
      <c r="I15" s="228"/>
      <c r="J15" s="228"/>
      <c r="K15" s="228"/>
      <c r="L15" s="228"/>
      <c r="M15" s="228"/>
      <c r="N15" s="228"/>
      <c r="O15" s="228"/>
      <c r="P15" s="228"/>
      <c r="Q15" s="228"/>
      <c r="R15" s="228"/>
      <c r="S15" s="228"/>
      <c r="T15" s="228"/>
      <c r="U15" s="228"/>
      <c r="V15" s="228"/>
      <c r="W15" s="228"/>
      <c r="X15" s="228"/>
      <c r="Y15" s="228"/>
      <c r="Z15" s="228"/>
      <c r="AA15" s="228"/>
      <c r="AB15" s="229"/>
      <c r="AC15" s="227" t="s">
        <v>182</v>
      </c>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9"/>
      <c r="BC15" s="241">
        <v>20</v>
      </c>
      <c r="BD15" s="242"/>
      <c r="BE15" s="242"/>
      <c r="BF15" s="242"/>
      <c r="BG15" s="242"/>
      <c r="BH15" s="242"/>
      <c r="BI15" s="243"/>
      <c r="BJ15" s="233">
        <f>IF(ISERROR(INDEX(#REF!,MATCH(AC15,#REF!,0),2))=TRUE,"",INDEX(#REF!,MATCH(AC15,#REF!,0),2))</f>
      </c>
      <c r="BK15" s="234"/>
      <c r="BL15" s="234"/>
      <c r="BM15" s="234"/>
      <c r="BN15" s="234"/>
      <c r="BO15" s="234"/>
      <c r="BP15" s="235"/>
      <c r="BQ15" s="236">
        <f t="shared" si="0"/>
      </c>
      <c r="BR15" s="237"/>
      <c r="BS15" s="237"/>
      <c r="BT15" s="237"/>
      <c r="BU15" s="237"/>
      <c r="BV15" s="237"/>
      <c r="BW15" s="238"/>
    </row>
    <row r="16" spans="2:75" s="5" customFormat="1" ht="15.75" customHeight="1">
      <c r="B16" s="258"/>
      <c r="C16" s="259"/>
      <c r="D16" s="259"/>
      <c r="E16" s="259"/>
      <c r="F16" s="259"/>
      <c r="G16" s="259"/>
      <c r="H16" s="227"/>
      <c r="I16" s="228"/>
      <c r="J16" s="228"/>
      <c r="K16" s="228"/>
      <c r="L16" s="228"/>
      <c r="M16" s="228"/>
      <c r="N16" s="228"/>
      <c r="O16" s="228"/>
      <c r="P16" s="228"/>
      <c r="Q16" s="228"/>
      <c r="R16" s="228"/>
      <c r="S16" s="228"/>
      <c r="T16" s="228"/>
      <c r="U16" s="228"/>
      <c r="V16" s="228"/>
      <c r="W16" s="228"/>
      <c r="X16" s="228"/>
      <c r="Y16" s="228"/>
      <c r="Z16" s="228"/>
      <c r="AA16" s="228"/>
      <c r="AB16" s="229"/>
      <c r="AC16" s="227"/>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9"/>
      <c r="BC16" s="241"/>
      <c r="BD16" s="242"/>
      <c r="BE16" s="242"/>
      <c r="BF16" s="242"/>
      <c r="BG16" s="242"/>
      <c r="BH16" s="242"/>
      <c r="BI16" s="243"/>
      <c r="BJ16" s="233">
        <f>IF(ISERROR(INDEX(#REF!,MATCH(AC16,#REF!,0),2))=TRUE,"",INDEX(#REF!,MATCH(AC16,#REF!,0),2))</f>
      </c>
      <c r="BK16" s="234"/>
      <c r="BL16" s="234"/>
      <c r="BM16" s="234"/>
      <c r="BN16" s="234"/>
      <c r="BO16" s="234"/>
      <c r="BP16" s="235"/>
      <c r="BQ16" s="236">
        <f t="shared" si="0"/>
      </c>
      <c r="BR16" s="237"/>
      <c r="BS16" s="237"/>
      <c r="BT16" s="237"/>
      <c r="BU16" s="237"/>
      <c r="BV16" s="237"/>
      <c r="BW16" s="238"/>
    </row>
    <row r="17" spans="2:75" s="5" customFormat="1" ht="15.75" customHeight="1" thickBot="1">
      <c r="B17" s="260"/>
      <c r="C17" s="261"/>
      <c r="D17" s="261"/>
      <c r="E17" s="261"/>
      <c r="F17" s="261"/>
      <c r="G17" s="261"/>
      <c r="H17" s="262"/>
      <c r="I17" s="263"/>
      <c r="J17" s="263"/>
      <c r="K17" s="263"/>
      <c r="L17" s="263"/>
      <c r="M17" s="263"/>
      <c r="N17" s="263"/>
      <c r="O17" s="263"/>
      <c r="P17" s="263"/>
      <c r="Q17" s="263"/>
      <c r="R17" s="263"/>
      <c r="S17" s="263"/>
      <c r="T17" s="263"/>
      <c r="U17" s="263"/>
      <c r="V17" s="263"/>
      <c r="W17" s="263"/>
      <c r="X17" s="263"/>
      <c r="Y17" s="263"/>
      <c r="Z17" s="263"/>
      <c r="AA17" s="263"/>
      <c r="AB17" s="264"/>
      <c r="AC17" s="262"/>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4"/>
      <c r="BC17" s="265"/>
      <c r="BD17" s="266"/>
      <c r="BE17" s="266"/>
      <c r="BF17" s="266"/>
      <c r="BG17" s="266"/>
      <c r="BH17" s="266"/>
      <c r="BI17" s="267"/>
      <c r="BJ17" s="268">
        <f>IF(ISERROR(INDEX(#REF!,MATCH(AC17,#REF!,0),2))=TRUE,"",INDEX(#REF!,MATCH(AC17,#REF!,0),2))</f>
      </c>
      <c r="BK17" s="269"/>
      <c r="BL17" s="269"/>
      <c r="BM17" s="269"/>
      <c r="BN17" s="269"/>
      <c r="BO17" s="269"/>
      <c r="BP17" s="270"/>
      <c r="BQ17" s="271">
        <f t="shared" si="0"/>
      </c>
      <c r="BR17" s="272"/>
      <c r="BS17" s="272"/>
      <c r="BT17" s="272"/>
      <c r="BU17" s="272"/>
      <c r="BV17" s="272"/>
      <c r="BW17" s="273"/>
    </row>
    <row r="18" spans="2:75" s="5" customFormat="1" ht="15.75" customHeight="1" thickBot="1">
      <c r="B18" s="26" t="s">
        <v>230</v>
      </c>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row>
    <row r="19" spans="2:75" s="5" customFormat="1" ht="15.75" customHeight="1">
      <c r="B19" s="274"/>
      <c r="C19" s="275"/>
      <c r="D19" s="275"/>
      <c r="E19" s="275"/>
      <c r="F19" s="275"/>
      <c r="G19" s="275"/>
      <c r="H19" s="276"/>
      <c r="I19" s="277"/>
      <c r="J19" s="277"/>
      <c r="K19" s="277"/>
      <c r="L19" s="277"/>
      <c r="M19" s="277"/>
      <c r="N19" s="277"/>
      <c r="O19" s="277"/>
      <c r="P19" s="277"/>
      <c r="Q19" s="277"/>
      <c r="R19" s="277"/>
      <c r="S19" s="277"/>
      <c r="T19" s="277"/>
      <c r="U19" s="277"/>
      <c r="V19" s="277"/>
      <c r="W19" s="277"/>
      <c r="X19" s="277"/>
      <c r="Y19" s="277"/>
      <c r="Z19" s="277"/>
      <c r="AA19" s="277"/>
      <c r="AB19" s="278"/>
      <c r="AC19" s="276"/>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7"/>
      <c r="BA19" s="277"/>
      <c r="BB19" s="278"/>
      <c r="BC19" s="279"/>
      <c r="BD19" s="280"/>
      <c r="BE19" s="280"/>
      <c r="BF19" s="280"/>
      <c r="BG19" s="280"/>
      <c r="BH19" s="280"/>
      <c r="BI19" s="281"/>
      <c r="BJ19" s="279"/>
      <c r="BK19" s="280"/>
      <c r="BL19" s="280"/>
      <c r="BM19" s="280"/>
      <c r="BN19" s="280"/>
      <c r="BO19" s="280"/>
      <c r="BP19" s="281"/>
      <c r="BQ19" s="282">
        <f>IF(BJ19="","",ROUNDDOWN(BC19/BJ19,2))</f>
      </c>
      <c r="BR19" s="283"/>
      <c r="BS19" s="283"/>
      <c r="BT19" s="283"/>
      <c r="BU19" s="283"/>
      <c r="BV19" s="283"/>
      <c r="BW19" s="284"/>
    </row>
    <row r="20" spans="1:76" ht="15.75" customHeight="1">
      <c r="A20" s="5"/>
      <c r="B20" s="258"/>
      <c r="C20" s="259"/>
      <c r="D20" s="259"/>
      <c r="E20" s="259"/>
      <c r="F20" s="259"/>
      <c r="G20" s="259"/>
      <c r="H20" s="285"/>
      <c r="I20" s="286"/>
      <c r="J20" s="286"/>
      <c r="K20" s="286"/>
      <c r="L20" s="286"/>
      <c r="M20" s="286"/>
      <c r="N20" s="286"/>
      <c r="O20" s="286"/>
      <c r="P20" s="286"/>
      <c r="Q20" s="286"/>
      <c r="R20" s="286"/>
      <c r="S20" s="286"/>
      <c r="T20" s="286"/>
      <c r="U20" s="286"/>
      <c r="V20" s="286"/>
      <c r="W20" s="286"/>
      <c r="X20" s="286"/>
      <c r="Y20" s="286"/>
      <c r="Z20" s="286"/>
      <c r="AA20" s="286"/>
      <c r="AB20" s="287"/>
      <c r="AC20" s="285"/>
      <c r="AD20" s="286"/>
      <c r="AE20" s="286"/>
      <c r="AF20" s="286"/>
      <c r="AG20" s="286"/>
      <c r="AH20" s="286"/>
      <c r="AI20" s="286"/>
      <c r="AJ20" s="286"/>
      <c r="AK20" s="286"/>
      <c r="AL20" s="286"/>
      <c r="AM20" s="286"/>
      <c r="AN20" s="286"/>
      <c r="AO20" s="286"/>
      <c r="AP20" s="286"/>
      <c r="AQ20" s="286"/>
      <c r="AR20" s="286"/>
      <c r="AS20" s="286"/>
      <c r="AT20" s="286"/>
      <c r="AU20" s="286"/>
      <c r="AV20" s="286"/>
      <c r="AW20" s="286"/>
      <c r="AX20" s="286"/>
      <c r="AY20" s="286"/>
      <c r="AZ20" s="286"/>
      <c r="BA20" s="286"/>
      <c r="BB20" s="287"/>
      <c r="BC20" s="241"/>
      <c r="BD20" s="242"/>
      <c r="BE20" s="242"/>
      <c r="BF20" s="242"/>
      <c r="BG20" s="242"/>
      <c r="BH20" s="242"/>
      <c r="BI20" s="243"/>
      <c r="BJ20" s="241"/>
      <c r="BK20" s="242"/>
      <c r="BL20" s="242"/>
      <c r="BM20" s="242"/>
      <c r="BN20" s="242"/>
      <c r="BO20" s="242"/>
      <c r="BP20" s="243"/>
      <c r="BQ20" s="236">
        <f>IF(BJ20="","",ROUNDDOWN(BC20/BJ20,2))</f>
      </c>
      <c r="BR20" s="237"/>
      <c r="BS20" s="237"/>
      <c r="BT20" s="237"/>
      <c r="BU20" s="237"/>
      <c r="BV20" s="237"/>
      <c r="BW20" s="238"/>
      <c r="BX20" s="5"/>
    </row>
    <row r="21" spans="2:76" ht="15.75" customHeight="1">
      <c r="B21" s="258"/>
      <c r="C21" s="259"/>
      <c r="D21" s="259"/>
      <c r="E21" s="259"/>
      <c r="F21" s="259"/>
      <c r="G21" s="259"/>
      <c r="H21" s="285"/>
      <c r="I21" s="286"/>
      <c r="J21" s="286"/>
      <c r="K21" s="286"/>
      <c r="L21" s="286"/>
      <c r="M21" s="286"/>
      <c r="N21" s="286"/>
      <c r="O21" s="286"/>
      <c r="P21" s="286"/>
      <c r="Q21" s="286"/>
      <c r="R21" s="286"/>
      <c r="S21" s="286"/>
      <c r="T21" s="286"/>
      <c r="U21" s="286"/>
      <c r="V21" s="286"/>
      <c r="W21" s="286"/>
      <c r="X21" s="286"/>
      <c r="Y21" s="286"/>
      <c r="Z21" s="286"/>
      <c r="AA21" s="286"/>
      <c r="AB21" s="287"/>
      <c r="AC21" s="285"/>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7"/>
      <c r="BC21" s="241"/>
      <c r="BD21" s="242"/>
      <c r="BE21" s="242"/>
      <c r="BF21" s="242"/>
      <c r="BG21" s="242"/>
      <c r="BH21" s="242"/>
      <c r="BI21" s="243"/>
      <c r="BJ21" s="241"/>
      <c r="BK21" s="242"/>
      <c r="BL21" s="242"/>
      <c r="BM21" s="242"/>
      <c r="BN21" s="242"/>
      <c r="BO21" s="242"/>
      <c r="BP21" s="243"/>
      <c r="BQ21" s="236">
        <f>IF(BJ21="","",ROUNDDOWN(BC21/BJ21,2))</f>
      </c>
      <c r="BR21" s="237"/>
      <c r="BS21" s="237"/>
      <c r="BT21" s="237"/>
      <c r="BU21" s="237"/>
      <c r="BV21" s="237"/>
      <c r="BW21" s="238"/>
      <c r="BX21" s="5"/>
    </row>
    <row r="22" spans="2:75" ht="15.75" customHeight="1">
      <c r="B22" s="258"/>
      <c r="C22" s="259"/>
      <c r="D22" s="259"/>
      <c r="E22" s="259"/>
      <c r="F22" s="259"/>
      <c r="G22" s="259"/>
      <c r="H22" s="285"/>
      <c r="I22" s="286"/>
      <c r="J22" s="286"/>
      <c r="K22" s="286"/>
      <c r="L22" s="286"/>
      <c r="M22" s="286"/>
      <c r="N22" s="286"/>
      <c r="O22" s="286"/>
      <c r="P22" s="286"/>
      <c r="Q22" s="286"/>
      <c r="R22" s="286"/>
      <c r="S22" s="286"/>
      <c r="T22" s="286"/>
      <c r="U22" s="286"/>
      <c r="V22" s="286"/>
      <c r="W22" s="286"/>
      <c r="X22" s="286"/>
      <c r="Y22" s="286"/>
      <c r="Z22" s="286"/>
      <c r="AA22" s="286"/>
      <c r="AB22" s="287"/>
      <c r="AC22" s="285"/>
      <c r="AD22" s="286"/>
      <c r="AE22" s="286"/>
      <c r="AF22" s="286"/>
      <c r="AG22" s="286"/>
      <c r="AH22" s="286"/>
      <c r="AI22" s="286"/>
      <c r="AJ22" s="286"/>
      <c r="AK22" s="286"/>
      <c r="AL22" s="286"/>
      <c r="AM22" s="286"/>
      <c r="AN22" s="286"/>
      <c r="AO22" s="286"/>
      <c r="AP22" s="286"/>
      <c r="AQ22" s="286"/>
      <c r="AR22" s="286"/>
      <c r="AS22" s="286"/>
      <c r="AT22" s="286"/>
      <c r="AU22" s="286"/>
      <c r="AV22" s="286"/>
      <c r="AW22" s="286"/>
      <c r="AX22" s="286"/>
      <c r="AY22" s="286"/>
      <c r="AZ22" s="286"/>
      <c r="BA22" s="286"/>
      <c r="BB22" s="287"/>
      <c r="BC22" s="241"/>
      <c r="BD22" s="242"/>
      <c r="BE22" s="242"/>
      <c r="BF22" s="242"/>
      <c r="BG22" s="242"/>
      <c r="BH22" s="242"/>
      <c r="BI22" s="243"/>
      <c r="BJ22" s="241"/>
      <c r="BK22" s="242"/>
      <c r="BL22" s="242"/>
      <c r="BM22" s="242"/>
      <c r="BN22" s="242"/>
      <c r="BO22" s="242"/>
      <c r="BP22" s="243"/>
      <c r="BQ22" s="236">
        <f>IF(BJ22="","",ROUNDDOWN(BC22/BJ22,2))</f>
      </c>
      <c r="BR22" s="237"/>
      <c r="BS22" s="237"/>
      <c r="BT22" s="237"/>
      <c r="BU22" s="237"/>
      <c r="BV22" s="237"/>
      <c r="BW22" s="238"/>
    </row>
    <row r="23" spans="2:75" ht="15.75" customHeight="1" thickBot="1">
      <c r="B23" s="260"/>
      <c r="C23" s="261"/>
      <c r="D23" s="261"/>
      <c r="E23" s="261"/>
      <c r="F23" s="261"/>
      <c r="G23" s="261"/>
      <c r="H23" s="262"/>
      <c r="I23" s="263"/>
      <c r="J23" s="263"/>
      <c r="K23" s="263"/>
      <c r="L23" s="263"/>
      <c r="M23" s="263"/>
      <c r="N23" s="263"/>
      <c r="O23" s="263"/>
      <c r="P23" s="263"/>
      <c r="Q23" s="263"/>
      <c r="R23" s="263"/>
      <c r="S23" s="263"/>
      <c r="T23" s="263"/>
      <c r="U23" s="263"/>
      <c r="V23" s="263"/>
      <c r="W23" s="263"/>
      <c r="X23" s="263"/>
      <c r="Y23" s="263"/>
      <c r="Z23" s="263"/>
      <c r="AA23" s="263"/>
      <c r="AB23" s="264"/>
      <c r="AC23" s="262"/>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4"/>
      <c r="BC23" s="265"/>
      <c r="BD23" s="288"/>
      <c r="BE23" s="288"/>
      <c r="BF23" s="288"/>
      <c r="BG23" s="288"/>
      <c r="BH23" s="288"/>
      <c r="BI23" s="289"/>
      <c r="BJ23" s="265"/>
      <c r="BK23" s="288"/>
      <c r="BL23" s="288"/>
      <c r="BM23" s="288"/>
      <c r="BN23" s="288"/>
      <c r="BO23" s="288"/>
      <c r="BP23" s="289"/>
      <c r="BQ23" s="271">
        <f>IF(BJ23="","",ROUNDDOWN(BC23/BJ23,2))</f>
      </c>
      <c r="BR23" s="272"/>
      <c r="BS23" s="272"/>
      <c r="BT23" s="272"/>
      <c r="BU23" s="272"/>
      <c r="BV23" s="272"/>
      <c r="BW23" s="273"/>
    </row>
    <row r="24" spans="2:75" ht="15.7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row>
    <row r="25" spans="5:75" ht="15.75" customHeight="1">
      <c r="E25" s="24"/>
      <c r="F25" s="24"/>
      <c r="G25" s="24"/>
      <c r="H25" s="25"/>
      <c r="I25" s="19"/>
      <c r="J25" s="19"/>
      <c r="K25" s="19"/>
      <c r="L25" s="19"/>
      <c r="M25" s="19"/>
      <c r="N25" s="19"/>
      <c r="O25" s="19"/>
      <c r="P25" s="19"/>
      <c r="Q25" s="19"/>
      <c r="R25" s="19"/>
      <c r="S25" s="19"/>
      <c r="T25" s="19"/>
      <c r="U25" s="19"/>
      <c r="V25" s="19"/>
      <c r="W25" s="19"/>
      <c r="X25" s="19"/>
      <c r="Y25" s="19"/>
      <c r="Z25" s="19"/>
      <c r="AA25" s="19"/>
      <c r="AB25" s="19"/>
      <c r="AC25" s="18"/>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20"/>
      <c r="BD25" s="21"/>
      <c r="BE25" s="21"/>
      <c r="BF25" s="21"/>
      <c r="BG25" s="21"/>
      <c r="BH25" s="21"/>
      <c r="BI25" s="21"/>
      <c r="BJ25" s="20"/>
      <c r="BK25" s="21"/>
      <c r="BL25" s="21"/>
      <c r="BM25" s="21"/>
      <c r="BN25" s="21"/>
      <c r="BO25" s="21"/>
      <c r="BP25" s="21"/>
      <c r="BQ25" s="22"/>
      <c r="BR25" s="23"/>
      <c r="BS25" s="23"/>
      <c r="BT25" s="23"/>
      <c r="BU25" s="23"/>
      <c r="BV25" s="23"/>
      <c r="BW25" s="23"/>
    </row>
    <row r="26" spans="3:75" ht="15.75" customHeight="1">
      <c r="C26" s="24"/>
      <c r="D26" s="24"/>
      <c r="E26" s="80"/>
      <c r="F26" s="24"/>
      <c r="G26" s="24"/>
      <c r="H26" s="25"/>
      <c r="I26" s="19"/>
      <c r="J26" s="19"/>
      <c r="K26" s="19"/>
      <c r="L26" s="19"/>
      <c r="M26" s="81"/>
      <c r="N26" s="81"/>
      <c r="O26" s="81"/>
      <c r="P26" s="81"/>
      <c r="Q26" s="81"/>
      <c r="R26" s="81"/>
      <c r="S26" s="21"/>
      <c r="T26" s="85"/>
      <c r="U26" s="85"/>
      <c r="V26" s="85"/>
      <c r="W26" s="85"/>
      <c r="X26" s="85"/>
      <c r="Y26" s="85"/>
      <c r="Z26" s="85"/>
      <c r="AA26" s="85"/>
      <c r="AB26" s="82"/>
      <c r="AC26" s="84"/>
      <c r="AD26" s="83"/>
      <c r="AE26" s="82"/>
      <c r="AF26" s="82"/>
      <c r="AG26" s="82"/>
      <c r="AH26" s="82"/>
      <c r="AI26" s="82"/>
      <c r="AJ26" s="82"/>
      <c r="AK26" s="19"/>
      <c r="AL26" s="19"/>
      <c r="AM26" s="19"/>
      <c r="AN26" s="19"/>
      <c r="AO26" s="19"/>
      <c r="AP26" s="19"/>
      <c r="AQ26" s="19"/>
      <c r="AR26" s="19"/>
      <c r="AS26" s="19"/>
      <c r="AT26" s="19"/>
      <c r="AU26" s="19"/>
      <c r="AV26" s="19"/>
      <c r="AW26" s="19"/>
      <c r="AX26" s="19"/>
      <c r="AY26" s="19"/>
      <c r="AZ26" s="19"/>
      <c r="BA26" s="19"/>
      <c r="BB26" s="19"/>
      <c r="BC26" s="20"/>
      <c r="BD26" s="21"/>
      <c r="BE26" s="21"/>
      <c r="BF26" s="21"/>
      <c r="BG26" s="21"/>
      <c r="BH26" s="21"/>
      <c r="BI26" s="21"/>
      <c r="BJ26" s="20"/>
      <c r="BK26" s="21"/>
      <c r="BL26" s="14"/>
      <c r="BM26" s="14"/>
      <c r="BN26" s="14"/>
      <c r="BO26" s="14"/>
      <c r="BP26" s="14"/>
      <c r="BQ26" s="10"/>
      <c r="BR26" s="15"/>
      <c r="BS26" s="15"/>
      <c r="BT26" s="15"/>
      <c r="BU26" s="15"/>
      <c r="BV26" s="15"/>
      <c r="BW26" s="15"/>
    </row>
    <row r="27" spans="2:63" ht="15.75" customHeight="1" thickBot="1">
      <c r="B27" s="98" t="s">
        <v>405</v>
      </c>
      <c r="C27" s="7"/>
      <c r="D27" s="7"/>
      <c r="E27" s="7"/>
      <c r="F27" s="7"/>
      <c r="G27" s="7"/>
      <c r="H27" s="8"/>
      <c r="I27" s="13"/>
      <c r="J27" s="13"/>
      <c r="K27" s="13"/>
      <c r="L27" s="13"/>
      <c r="M27" s="13"/>
      <c r="N27" s="13"/>
      <c r="O27" s="13"/>
      <c r="P27" s="13"/>
      <c r="Q27" s="13"/>
      <c r="R27" s="13"/>
      <c r="S27" s="13"/>
      <c r="T27" s="13"/>
      <c r="U27" s="13"/>
      <c r="V27" s="13"/>
      <c r="W27" s="13"/>
      <c r="X27" s="13"/>
      <c r="Y27" s="13"/>
      <c r="Z27" s="13"/>
      <c r="AA27" s="13"/>
      <c r="AB27" s="13"/>
      <c r="AC27" s="8"/>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9"/>
      <c r="BD27" s="14"/>
      <c r="BE27" s="14"/>
      <c r="BF27" s="14"/>
      <c r="BG27" s="14"/>
      <c r="BH27" s="14"/>
      <c r="BI27" s="14"/>
      <c r="BJ27" s="9"/>
      <c r="BK27" s="14"/>
    </row>
    <row r="28" spans="2:75" ht="15.75" customHeight="1">
      <c r="B28" s="290" t="s">
        <v>12</v>
      </c>
      <c r="C28" s="291"/>
      <c r="D28" s="291"/>
      <c r="E28" s="292"/>
      <c r="F28" s="296" t="s">
        <v>3</v>
      </c>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7"/>
      <c r="AY28" s="297"/>
      <c r="AZ28" s="297"/>
      <c r="BA28" s="297"/>
      <c r="BB28" s="297"/>
      <c r="BC28" s="297"/>
      <c r="BD28" s="297"/>
      <c r="BE28" s="297"/>
      <c r="BF28" s="297"/>
      <c r="BG28" s="297"/>
      <c r="BH28" s="297"/>
      <c r="BI28" s="297"/>
      <c r="BJ28" s="297"/>
      <c r="BK28" s="298" t="s">
        <v>11</v>
      </c>
      <c r="BL28" s="299"/>
      <c r="BM28" s="299"/>
      <c r="BN28" s="299"/>
      <c r="BO28" s="299"/>
      <c r="BP28" s="299"/>
      <c r="BQ28" s="299"/>
      <c r="BR28" s="299"/>
      <c r="BS28" s="299"/>
      <c r="BT28" s="299"/>
      <c r="BU28" s="299"/>
      <c r="BV28" s="299"/>
      <c r="BW28" s="300"/>
    </row>
    <row r="29" spans="2:75" ht="15.75" customHeight="1" thickBot="1">
      <c r="B29" s="293"/>
      <c r="C29" s="294"/>
      <c r="D29" s="294"/>
      <c r="E29" s="295"/>
      <c r="F29" s="304" t="s">
        <v>50</v>
      </c>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6"/>
      <c r="AP29" s="307" t="s">
        <v>4</v>
      </c>
      <c r="AQ29" s="305"/>
      <c r="AR29" s="305"/>
      <c r="AS29" s="305"/>
      <c r="AT29" s="305"/>
      <c r="AU29" s="305"/>
      <c r="AV29" s="305"/>
      <c r="AW29" s="305"/>
      <c r="AX29" s="305"/>
      <c r="AY29" s="305"/>
      <c r="AZ29" s="305"/>
      <c r="BA29" s="305"/>
      <c r="BB29" s="305"/>
      <c r="BC29" s="305"/>
      <c r="BD29" s="305"/>
      <c r="BE29" s="305"/>
      <c r="BF29" s="305"/>
      <c r="BG29" s="305"/>
      <c r="BH29" s="305"/>
      <c r="BI29" s="305"/>
      <c r="BJ29" s="305"/>
      <c r="BK29" s="301"/>
      <c r="BL29" s="302"/>
      <c r="BM29" s="302"/>
      <c r="BN29" s="302"/>
      <c r="BO29" s="302"/>
      <c r="BP29" s="302"/>
      <c r="BQ29" s="302"/>
      <c r="BR29" s="302"/>
      <c r="BS29" s="302"/>
      <c r="BT29" s="302"/>
      <c r="BU29" s="302"/>
      <c r="BV29" s="302"/>
      <c r="BW29" s="303"/>
    </row>
    <row r="30" spans="2:75" ht="15.75" customHeight="1" thickTop="1">
      <c r="B30" s="308" t="s">
        <v>463</v>
      </c>
      <c r="C30" s="309"/>
      <c r="D30" s="309"/>
      <c r="E30" s="310"/>
      <c r="F30" s="317" t="s">
        <v>237</v>
      </c>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9"/>
      <c r="AP30" s="320" t="s">
        <v>407</v>
      </c>
      <c r="AQ30" s="321"/>
      <c r="AR30" s="321"/>
      <c r="AS30" s="321"/>
      <c r="AT30" s="321"/>
      <c r="AU30" s="321"/>
      <c r="AV30" s="321"/>
      <c r="AW30" s="321"/>
      <c r="AX30" s="321"/>
      <c r="AY30" s="321"/>
      <c r="AZ30" s="321"/>
      <c r="BA30" s="321"/>
      <c r="BB30" s="321"/>
      <c r="BC30" s="321"/>
      <c r="BD30" s="321"/>
      <c r="BE30" s="321"/>
      <c r="BF30" s="321"/>
      <c r="BG30" s="321"/>
      <c r="BH30" s="321"/>
      <c r="BI30" s="321"/>
      <c r="BJ30" s="322"/>
      <c r="BK30" s="323">
        <v>2.91</v>
      </c>
      <c r="BL30" s="324"/>
      <c r="BM30" s="324"/>
      <c r="BN30" s="324"/>
      <c r="BO30" s="324"/>
      <c r="BP30" s="324"/>
      <c r="BQ30" s="324"/>
      <c r="BR30" s="324"/>
      <c r="BS30" s="324"/>
      <c r="BT30" s="324"/>
      <c r="BU30" s="324"/>
      <c r="BV30" s="324"/>
      <c r="BW30" s="325"/>
    </row>
    <row r="31" spans="2:75" ht="15.75" customHeight="1">
      <c r="B31" s="311"/>
      <c r="C31" s="312"/>
      <c r="D31" s="312"/>
      <c r="E31" s="313"/>
      <c r="F31" s="326" t="s">
        <v>408</v>
      </c>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7"/>
      <c r="AM31" s="327"/>
      <c r="AN31" s="327"/>
      <c r="AO31" s="328"/>
      <c r="AP31" s="329" t="s">
        <v>409</v>
      </c>
      <c r="AQ31" s="330"/>
      <c r="AR31" s="330"/>
      <c r="AS31" s="330"/>
      <c r="AT31" s="330"/>
      <c r="AU31" s="330"/>
      <c r="AV31" s="330"/>
      <c r="AW31" s="330"/>
      <c r="AX31" s="330"/>
      <c r="AY31" s="330"/>
      <c r="AZ31" s="330"/>
      <c r="BA31" s="330"/>
      <c r="BB31" s="330"/>
      <c r="BC31" s="330"/>
      <c r="BD31" s="330"/>
      <c r="BE31" s="330"/>
      <c r="BF31" s="330"/>
      <c r="BG31" s="330"/>
      <c r="BH31" s="330"/>
      <c r="BI31" s="330"/>
      <c r="BJ31" s="330"/>
      <c r="BK31" s="323">
        <v>2.15</v>
      </c>
      <c r="BL31" s="324"/>
      <c r="BM31" s="324"/>
      <c r="BN31" s="324"/>
      <c r="BO31" s="324"/>
      <c r="BP31" s="324"/>
      <c r="BQ31" s="324"/>
      <c r="BR31" s="324"/>
      <c r="BS31" s="324"/>
      <c r="BT31" s="324"/>
      <c r="BU31" s="324"/>
      <c r="BV31" s="324"/>
      <c r="BW31" s="325"/>
    </row>
    <row r="32" spans="2:75" ht="15.75" customHeight="1">
      <c r="B32" s="311"/>
      <c r="C32" s="312"/>
      <c r="D32" s="312"/>
      <c r="E32" s="313"/>
      <c r="F32" s="326"/>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7"/>
      <c r="AL32" s="327"/>
      <c r="AM32" s="327"/>
      <c r="AN32" s="327"/>
      <c r="AO32" s="328"/>
      <c r="AP32" s="331"/>
      <c r="AQ32" s="332"/>
      <c r="AR32" s="332"/>
      <c r="AS32" s="332"/>
      <c r="AT32" s="332"/>
      <c r="AU32" s="332"/>
      <c r="AV32" s="332"/>
      <c r="AW32" s="332"/>
      <c r="AX32" s="332"/>
      <c r="AY32" s="332"/>
      <c r="AZ32" s="332"/>
      <c r="BA32" s="332"/>
      <c r="BB32" s="332"/>
      <c r="BC32" s="332"/>
      <c r="BD32" s="332"/>
      <c r="BE32" s="332"/>
      <c r="BF32" s="332"/>
      <c r="BG32" s="332"/>
      <c r="BH32" s="332"/>
      <c r="BI32" s="332"/>
      <c r="BJ32" s="333"/>
      <c r="BK32" s="334">
        <f>IF(ISERROR(INDEX(#REF!,MATCH(F32&amp;AP32,#REF!,0),2))=TRUE,"",INDEX(#REF!,MATCH(F32&amp;AP32,#REF!,0),2))</f>
      </c>
      <c r="BL32" s="335"/>
      <c r="BM32" s="335"/>
      <c r="BN32" s="335"/>
      <c r="BO32" s="335"/>
      <c r="BP32" s="335"/>
      <c r="BQ32" s="335"/>
      <c r="BR32" s="335"/>
      <c r="BS32" s="335"/>
      <c r="BT32" s="335"/>
      <c r="BU32" s="335"/>
      <c r="BV32" s="335"/>
      <c r="BW32" s="336"/>
    </row>
    <row r="33" spans="2:75" ht="15.75" customHeight="1">
      <c r="B33" s="311"/>
      <c r="C33" s="312"/>
      <c r="D33" s="312"/>
      <c r="E33" s="313"/>
      <c r="F33" s="326"/>
      <c r="G33" s="327"/>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7"/>
      <c r="AL33" s="327"/>
      <c r="AM33" s="327"/>
      <c r="AN33" s="327"/>
      <c r="AO33" s="328"/>
      <c r="AP33" s="331"/>
      <c r="AQ33" s="332"/>
      <c r="AR33" s="332"/>
      <c r="AS33" s="332"/>
      <c r="AT33" s="332"/>
      <c r="AU33" s="332"/>
      <c r="AV33" s="332"/>
      <c r="AW33" s="332"/>
      <c r="AX33" s="332"/>
      <c r="AY33" s="332"/>
      <c r="AZ33" s="332"/>
      <c r="BA33" s="332"/>
      <c r="BB33" s="332"/>
      <c r="BC33" s="332"/>
      <c r="BD33" s="332"/>
      <c r="BE33" s="332"/>
      <c r="BF33" s="332"/>
      <c r="BG33" s="332"/>
      <c r="BH33" s="332"/>
      <c r="BI33" s="332"/>
      <c r="BJ33" s="333"/>
      <c r="BK33" s="334">
        <f>IF(ISERROR(INDEX(#REF!,MATCH(F33&amp;AP33,#REF!,0),2))=TRUE,"",INDEX(#REF!,MATCH(F33&amp;AP33,#REF!,0),2))</f>
      </c>
      <c r="BL33" s="335"/>
      <c r="BM33" s="335"/>
      <c r="BN33" s="335"/>
      <c r="BO33" s="335"/>
      <c r="BP33" s="335"/>
      <c r="BQ33" s="335"/>
      <c r="BR33" s="335"/>
      <c r="BS33" s="335"/>
      <c r="BT33" s="335"/>
      <c r="BU33" s="335"/>
      <c r="BV33" s="335"/>
      <c r="BW33" s="336"/>
    </row>
    <row r="34" spans="2:75" ht="15.75" customHeight="1">
      <c r="B34" s="314"/>
      <c r="C34" s="315"/>
      <c r="D34" s="315"/>
      <c r="E34" s="316"/>
      <c r="F34" s="326"/>
      <c r="G34" s="327"/>
      <c r="H34" s="327"/>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327"/>
      <c r="AK34" s="327"/>
      <c r="AL34" s="327"/>
      <c r="AM34" s="327"/>
      <c r="AN34" s="327"/>
      <c r="AO34" s="328"/>
      <c r="AP34" s="357"/>
      <c r="AQ34" s="358"/>
      <c r="AR34" s="358"/>
      <c r="AS34" s="358"/>
      <c r="AT34" s="358"/>
      <c r="AU34" s="358"/>
      <c r="AV34" s="358"/>
      <c r="AW34" s="358"/>
      <c r="AX34" s="358"/>
      <c r="AY34" s="358"/>
      <c r="AZ34" s="358"/>
      <c r="BA34" s="358"/>
      <c r="BB34" s="358"/>
      <c r="BC34" s="358"/>
      <c r="BD34" s="358"/>
      <c r="BE34" s="358"/>
      <c r="BF34" s="358"/>
      <c r="BG34" s="358"/>
      <c r="BH34" s="358"/>
      <c r="BI34" s="358"/>
      <c r="BJ34" s="359"/>
      <c r="BK34" s="360">
        <f>IF(ISERROR(INDEX(#REF!,MATCH(F34&amp;AP34,#REF!,0),2))=TRUE,"",INDEX(#REF!,MATCH(F34&amp;AP34,#REF!,0),2))</f>
      </c>
      <c r="BL34" s="361"/>
      <c r="BM34" s="361"/>
      <c r="BN34" s="361"/>
      <c r="BO34" s="361"/>
      <c r="BP34" s="361"/>
      <c r="BQ34" s="361"/>
      <c r="BR34" s="361"/>
      <c r="BS34" s="361"/>
      <c r="BT34" s="361"/>
      <c r="BU34" s="361"/>
      <c r="BV34" s="361"/>
      <c r="BW34" s="362"/>
    </row>
    <row r="35" spans="2:75" ht="15.75" customHeight="1">
      <c r="B35" s="363" t="s">
        <v>446</v>
      </c>
      <c r="C35" s="364"/>
      <c r="D35" s="365"/>
      <c r="E35" s="366"/>
      <c r="F35" s="371" t="s">
        <v>466</v>
      </c>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3"/>
      <c r="AP35" s="374" t="s">
        <v>238</v>
      </c>
      <c r="AQ35" s="375"/>
      <c r="AR35" s="375"/>
      <c r="AS35" s="375"/>
      <c r="AT35" s="375"/>
      <c r="AU35" s="375"/>
      <c r="AV35" s="375"/>
      <c r="AW35" s="375"/>
      <c r="AX35" s="375"/>
      <c r="AY35" s="375"/>
      <c r="AZ35" s="375"/>
      <c r="BA35" s="375"/>
      <c r="BB35" s="375"/>
      <c r="BC35" s="375"/>
      <c r="BD35" s="375"/>
      <c r="BE35" s="375"/>
      <c r="BF35" s="375"/>
      <c r="BG35" s="375"/>
      <c r="BH35" s="375"/>
      <c r="BI35" s="375"/>
      <c r="BJ35" s="376"/>
      <c r="BK35" s="337">
        <v>4.65</v>
      </c>
      <c r="BL35" s="338"/>
      <c r="BM35" s="338"/>
      <c r="BN35" s="338"/>
      <c r="BO35" s="338"/>
      <c r="BP35" s="338"/>
      <c r="BQ35" s="338"/>
      <c r="BR35" s="338"/>
      <c r="BS35" s="338"/>
      <c r="BT35" s="338"/>
      <c r="BU35" s="338"/>
      <c r="BV35" s="338"/>
      <c r="BW35" s="339"/>
    </row>
    <row r="36" spans="2:75" ht="15.75" customHeight="1" thickBot="1">
      <c r="B36" s="367"/>
      <c r="C36" s="368"/>
      <c r="D36" s="369"/>
      <c r="E36" s="370"/>
      <c r="F36" s="340"/>
      <c r="G36" s="341"/>
      <c r="H36" s="341"/>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1"/>
      <c r="AM36" s="341"/>
      <c r="AN36" s="341"/>
      <c r="AO36" s="342"/>
      <c r="AP36" s="343"/>
      <c r="AQ36" s="341"/>
      <c r="AR36" s="341"/>
      <c r="AS36" s="341"/>
      <c r="AT36" s="341"/>
      <c r="AU36" s="341"/>
      <c r="AV36" s="341"/>
      <c r="AW36" s="341"/>
      <c r="AX36" s="341"/>
      <c r="AY36" s="341"/>
      <c r="AZ36" s="341"/>
      <c r="BA36" s="341"/>
      <c r="BB36" s="341"/>
      <c r="BC36" s="341"/>
      <c r="BD36" s="341"/>
      <c r="BE36" s="341"/>
      <c r="BF36" s="341"/>
      <c r="BG36" s="341"/>
      <c r="BH36" s="341"/>
      <c r="BI36" s="341"/>
      <c r="BJ36" s="344"/>
      <c r="BK36" s="345">
        <f>IF(ISERROR(INDEX(#REF!,MATCH(F36&amp;AP36,#REF!,0),2))=TRUE,"",INDEX(#REF!,MATCH(F36&amp;AP36,#REF!,0),2))</f>
      </c>
      <c r="BL36" s="345"/>
      <c r="BM36" s="345"/>
      <c r="BN36" s="345"/>
      <c r="BO36" s="345"/>
      <c r="BP36" s="345"/>
      <c r="BQ36" s="345"/>
      <c r="BR36" s="345"/>
      <c r="BS36" s="345"/>
      <c r="BT36" s="345"/>
      <c r="BU36" s="345"/>
      <c r="BV36" s="345"/>
      <c r="BW36" s="346"/>
    </row>
    <row r="37" spans="2:75" ht="15.75" customHeight="1" thickBot="1">
      <c r="B37" s="30" t="s">
        <v>56</v>
      </c>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row>
    <row r="38" spans="2:75" ht="15.75" customHeight="1">
      <c r="B38" s="386"/>
      <c r="C38" s="387"/>
      <c r="D38" s="387"/>
      <c r="E38" s="388"/>
      <c r="F38" s="389"/>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1"/>
      <c r="AP38" s="392"/>
      <c r="AQ38" s="390"/>
      <c r="AR38" s="390"/>
      <c r="AS38" s="390"/>
      <c r="AT38" s="390"/>
      <c r="AU38" s="390"/>
      <c r="AV38" s="390"/>
      <c r="AW38" s="390"/>
      <c r="AX38" s="390"/>
      <c r="AY38" s="390"/>
      <c r="AZ38" s="390"/>
      <c r="BA38" s="390"/>
      <c r="BB38" s="390"/>
      <c r="BC38" s="390"/>
      <c r="BD38" s="390"/>
      <c r="BE38" s="390"/>
      <c r="BF38" s="390"/>
      <c r="BG38" s="390"/>
      <c r="BH38" s="390"/>
      <c r="BI38" s="390"/>
      <c r="BJ38" s="390"/>
      <c r="BK38" s="393"/>
      <c r="BL38" s="394"/>
      <c r="BM38" s="394"/>
      <c r="BN38" s="394"/>
      <c r="BO38" s="394"/>
      <c r="BP38" s="394"/>
      <c r="BQ38" s="394"/>
      <c r="BR38" s="394"/>
      <c r="BS38" s="394"/>
      <c r="BT38" s="394"/>
      <c r="BU38" s="394"/>
      <c r="BV38" s="394"/>
      <c r="BW38" s="395"/>
    </row>
    <row r="39" spans="2:75" ht="15.75" customHeight="1">
      <c r="B39" s="347"/>
      <c r="C39" s="348"/>
      <c r="D39" s="348"/>
      <c r="E39" s="349"/>
      <c r="F39" s="350"/>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2"/>
      <c r="AP39" s="353"/>
      <c r="AQ39" s="351"/>
      <c r="AR39" s="351"/>
      <c r="AS39" s="351"/>
      <c r="AT39" s="351"/>
      <c r="AU39" s="351"/>
      <c r="AV39" s="351"/>
      <c r="AW39" s="351"/>
      <c r="AX39" s="351"/>
      <c r="AY39" s="351"/>
      <c r="AZ39" s="351"/>
      <c r="BA39" s="351"/>
      <c r="BB39" s="351"/>
      <c r="BC39" s="351"/>
      <c r="BD39" s="351"/>
      <c r="BE39" s="351"/>
      <c r="BF39" s="351"/>
      <c r="BG39" s="351"/>
      <c r="BH39" s="351"/>
      <c r="BI39" s="351"/>
      <c r="BJ39" s="351"/>
      <c r="BK39" s="354"/>
      <c r="BL39" s="355"/>
      <c r="BM39" s="355"/>
      <c r="BN39" s="355"/>
      <c r="BO39" s="355"/>
      <c r="BP39" s="355"/>
      <c r="BQ39" s="355"/>
      <c r="BR39" s="355"/>
      <c r="BS39" s="355"/>
      <c r="BT39" s="355"/>
      <c r="BU39" s="355"/>
      <c r="BV39" s="355"/>
      <c r="BW39" s="356"/>
    </row>
    <row r="40" spans="2:75" ht="15.75" customHeight="1" thickBot="1">
      <c r="B40" s="401"/>
      <c r="C40" s="402"/>
      <c r="D40" s="402"/>
      <c r="E40" s="403"/>
      <c r="F40" s="404"/>
      <c r="G40" s="397"/>
      <c r="H40" s="397"/>
      <c r="I40" s="397"/>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c r="AH40" s="397"/>
      <c r="AI40" s="397"/>
      <c r="AJ40" s="397"/>
      <c r="AK40" s="397"/>
      <c r="AL40" s="397"/>
      <c r="AM40" s="397"/>
      <c r="AN40" s="397"/>
      <c r="AO40" s="405"/>
      <c r="AP40" s="396"/>
      <c r="AQ40" s="397"/>
      <c r="AR40" s="397"/>
      <c r="AS40" s="397"/>
      <c r="AT40" s="397"/>
      <c r="AU40" s="397"/>
      <c r="AV40" s="397"/>
      <c r="AW40" s="397"/>
      <c r="AX40" s="397"/>
      <c r="AY40" s="397"/>
      <c r="AZ40" s="397"/>
      <c r="BA40" s="397"/>
      <c r="BB40" s="397"/>
      <c r="BC40" s="397"/>
      <c r="BD40" s="397"/>
      <c r="BE40" s="397"/>
      <c r="BF40" s="397"/>
      <c r="BG40" s="397"/>
      <c r="BH40" s="397"/>
      <c r="BI40" s="397"/>
      <c r="BJ40" s="397"/>
      <c r="BK40" s="398"/>
      <c r="BL40" s="399"/>
      <c r="BM40" s="399"/>
      <c r="BN40" s="399"/>
      <c r="BO40" s="399"/>
      <c r="BP40" s="399"/>
      <c r="BQ40" s="399"/>
      <c r="BR40" s="399"/>
      <c r="BS40" s="399"/>
      <c r="BT40" s="399"/>
      <c r="BU40" s="399"/>
      <c r="BV40" s="399"/>
      <c r="BW40" s="400"/>
    </row>
    <row r="41" spans="2:66" ht="15.75" customHeight="1">
      <c r="B41" s="34"/>
      <c r="C41" s="35"/>
      <c r="D41" s="35"/>
      <c r="E41" s="35"/>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3"/>
      <c r="AO41" s="33"/>
      <c r="AP41" s="33"/>
      <c r="AQ41" s="33"/>
      <c r="AR41" s="33"/>
      <c r="AS41" s="33"/>
      <c r="AT41" s="33"/>
      <c r="AU41" s="33"/>
      <c r="AV41" s="33"/>
      <c r="AW41" s="33"/>
      <c r="AX41" s="33"/>
      <c r="AY41" s="33"/>
      <c r="AZ41" s="33"/>
      <c r="BA41" s="33"/>
      <c r="BB41" s="33"/>
      <c r="BC41" s="33"/>
      <c r="BD41" s="33"/>
      <c r="BE41" s="9"/>
      <c r="BF41" s="9"/>
      <c r="BG41" s="9"/>
      <c r="BH41" s="9"/>
      <c r="BI41" s="9"/>
      <c r="BJ41" s="9"/>
      <c r="BK41" s="9"/>
      <c r="BL41" s="9"/>
      <c r="BM41" s="9"/>
      <c r="BN41" s="9"/>
    </row>
    <row r="42" spans="2:106" ht="15.75" customHeight="1">
      <c r="B42" s="34"/>
      <c r="C42" s="35"/>
      <c r="D42" s="35"/>
      <c r="E42" s="35"/>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3"/>
      <c r="AO42" s="33"/>
      <c r="AP42" s="33"/>
      <c r="AQ42" s="33"/>
      <c r="AR42" s="33"/>
      <c r="AS42" s="33"/>
      <c r="AT42" s="33"/>
      <c r="AU42" s="33"/>
      <c r="AV42" s="33"/>
      <c r="AW42" s="33"/>
      <c r="AX42" s="33"/>
      <c r="AY42" s="33"/>
      <c r="AZ42" s="33"/>
      <c r="BA42" s="33"/>
      <c r="BB42" s="33"/>
      <c r="BC42" s="33"/>
      <c r="BD42" s="33"/>
      <c r="BE42" s="9"/>
      <c r="BF42" s="9"/>
      <c r="BG42" s="9"/>
      <c r="BH42" s="9"/>
      <c r="BI42" s="9"/>
      <c r="BJ42" s="9"/>
      <c r="BK42" s="9"/>
      <c r="BL42" s="9"/>
      <c r="BM42" s="9"/>
      <c r="BN42" s="9"/>
      <c r="CV42" s="69"/>
      <c r="CW42" s="69"/>
      <c r="CX42" s="69"/>
      <c r="CY42" s="69"/>
      <c r="CZ42" s="69"/>
      <c r="DA42" s="69"/>
      <c r="DB42" s="69"/>
    </row>
    <row r="43" spans="2:106" ht="14.25" customHeight="1">
      <c r="B43" s="3" t="s">
        <v>441</v>
      </c>
      <c r="AQ43" s="2"/>
      <c r="CV43" s="69"/>
      <c r="CW43" s="69"/>
      <c r="CX43" s="69"/>
      <c r="CY43" s="69"/>
      <c r="CZ43" s="69"/>
      <c r="DA43" s="69"/>
      <c r="DB43" s="69"/>
    </row>
    <row r="44" spans="43:106" ht="15.75" customHeight="1" thickBot="1">
      <c r="AQ44" s="2"/>
      <c r="CV44" s="69"/>
      <c r="CW44" s="69"/>
      <c r="CX44" s="69"/>
      <c r="CY44" s="69"/>
      <c r="CZ44" s="69"/>
      <c r="DA44" s="69"/>
      <c r="DB44" s="69"/>
    </row>
    <row r="45" spans="2:106" ht="15.75" customHeight="1" thickBot="1">
      <c r="B45" s="415" t="s">
        <v>4</v>
      </c>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377"/>
      <c r="AO45" s="377"/>
      <c r="AP45" s="218" t="s">
        <v>13</v>
      </c>
      <c r="AQ45" s="377"/>
      <c r="AR45" s="377"/>
      <c r="AS45" s="377"/>
      <c r="AT45" s="377"/>
      <c r="AU45" s="377"/>
      <c r="AV45" s="377"/>
      <c r="AW45" s="377"/>
      <c r="AX45" s="377"/>
      <c r="AY45" s="377"/>
      <c r="AZ45" s="377"/>
      <c r="BA45" s="377"/>
      <c r="BB45" s="377"/>
      <c r="BC45" s="377"/>
      <c r="BD45" s="377"/>
      <c r="BE45" s="377"/>
      <c r="BF45" s="377"/>
      <c r="BG45" s="377"/>
      <c r="BH45" s="377"/>
      <c r="BI45" s="377"/>
      <c r="BJ45" s="416"/>
      <c r="BK45" s="218" t="s">
        <v>14</v>
      </c>
      <c r="BL45" s="377"/>
      <c r="BM45" s="377"/>
      <c r="BN45" s="377"/>
      <c r="BO45" s="377"/>
      <c r="BP45" s="377"/>
      <c r="BQ45" s="377"/>
      <c r="BR45" s="377"/>
      <c r="BS45" s="377"/>
      <c r="BT45" s="377"/>
      <c r="BU45" s="377"/>
      <c r="BV45" s="377"/>
      <c r="BW45" s="378"/>
      <c r="BX45" s="89"/>
      <c r="CV45" s="69"/>
      <c r="CW45" s="69"/>
      <c r="CX45" s="69"/>
      <c r="CY45" s="69"/>
      <c r="CZ45" s="69"/>
      <c r="DA45" s="69"/>
      <c r="DB45" s="69"/>
    </row>
    <row r="46" spans="2:106" ht="15.75" customHeight="1" thickTop="1">
      <c r="B46" s="379" t="s">
        <v>247</v>
      </c>
      <c r="C46" s="380"/>
      <c r="D46" s="380"/>
      <c r="E46" s="380"/>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1"/>
      <c r="AP46" s="382" t="s">
        <v>15</v>
      </c>
      <c r="AQ46" s="380"/>
      <c r="AR46" s="380"/>
      <c r="AS46" s="380"/>
      <c r="AT46" s="380"/>
      <c r="AU46" s="380"/>
      <c r="AV46" s="380"/>
      <c r="AW46" s="380"/>
      <c r="AX46" s="380"/>
      <c r="AY46" s="380"/>
      <c r="AZ46" s="380"/>
      <c r="BA46" s="380"/>
      <c r="BB46" s="380"/>
      <c r="BC46" s="380"/>
      <c r="BD46" s="380"/>
      <c r="BE46" s="380"/>
      <c r="BF46" s="380"/>
      <c r="BG46" s="380"/>
      <c r="BH46" s="380"/>
      <c r="BI46" s="380"/>
      <c r="BJ46" s="381"/>
      <c r="BK46" s="383">
        <v>0.17</v>
      </c>
      <c r="BL46" s="384"/>
      <c r="BM46" s="384"/>
      <c r="BN46" s="384"/>
      <c r="BO46" s="384"/>
      <c r="BP46" s="384"/>
      <c r="BQ46" s="384"/>
      <c r="BR46" s="384"/>
      <c r="BS46" s="384"/>
      <c r="BT46" s="384"/>
      <c r="BU46" s="384"/>
      <c r="BV46" s="384"/>
      <c r="BW46" s="385"/>
      <c r="BX46" s="89"/>
      <c r="CV46" s="69"/>
      <c r="CW46" s="69"/>
      <c r="CX46" s="69"/>
      <c r="CY46" s="69"/>
      <c r="CZ46" s="69"/>
      <c r="DA46" s="69"/>
      <c r="DB46" s="69"/>
    </row>
    <row r="47" spans="2:106" ht="15.75" customHeight="1">
      <c r="B47" s="406" t="s">
        <v>242</v>
      </c>
      <c r="C47" s="407"/>
      <c r="D47" s="407"/>
      <c r="E47" s="407"/>
      <c r="F47" s="407"/>
      <c r="G47" s="407"/>
      <c r="H47" s="407"/>
      <c r="I47" s="407"/>
      <c r="J47" s="407"/>
      <c r="K47" s="407"/>
      <c r="L47" s="407"/>
      <c r="M47" s="407"/>
      <c r="N47" s="407"/>
      <c r="O47" s="407"/>
      <c r="P47" s="407"/>
      <c r="Q47" s="407"/>
      <c r="R47" s="407"/>
      <c r="S47" s="407"/>
      <c r="T47" s="407"/>
      <c r="U47" s="407"/>
      <c r="V47" s="407"/>
      <c r="W47" s="407"/>
      <c r="X47" s="407"/>
      <c r="Y47" s="407"/>
      <c r="Z47" s="407"/>
      <c r="AA47" s="407"/>
      <c r="AB47" s="407"/>
      <c r="AC47" s="407"/>
      <c r="AD47" s="407"/>
      <c r="AE47" s="407"/>
      <c r="AF47" s="407"/>
      <c r="AG47" s="407"/>
      <c r="AH47" s="407"/>
      <c r="AI47" s="407"/>
      <c r="AJ47" s="407"/>
      <c r="AK47" s="407"/>
      <c r="AL47" s="407"/>
      <c r="AM47" s="407"/>
      <c r="AN47" s="407"/>
      <c r="AO47" s="408"/>
      <c r="AP47" s="353" t="s">
        <v>62</v>
      </c>
      <c r="AQ47" s="407"/>
      <c r="AR47" s="407"/>
      <c r="AS47" s="407"/>
      <c r="AT47" s="407"/>
      <c r="AU47" s="407"/>
      <c r="AV47" s="407"/>
      <c r="AW47" s="407"/>
      <c r="AX47" s="407"/>
      <c r="AY47" s="407"/>
      <c r="AZ47" s="407"/>
      <c r="BA47" s="407"/>
      <c r="BB47" s="407"/>
      <c r="BC47" s="407"/>
      <c r="BD47" s="407"/>
      <c r="BE47" s="407"/>
      <c r="BF47" s="407"/>
      <c r="BG47" s="407"/>
      <c r="BH47" s="407"/>
      <c r="BI47" s="407"/>
      <c r="BJ47" s="408"/>
      <c r="BK47" s="409">
        <v>0.4</v>
      </c>
      <c r="BL47" s="410"/>
      <c r="BM47" s="410"/>
      <c r="BN47" s="410"/>
      <c r="BO47" s="410"/>
      <c r="BP47" s="410"/>
      <c r="BQ47" s="410"/>
      <c r="BR47" s="410"/>
      <c r="BS47" s="410"/>
      <c r="BT47" s="410"/>
      <c r="BU47" s="410"/>
      <c r="BV47" s="410"/>
      <c r="BW47" s="411"/>
      <c r="CV47" s="69"/>
      <c r="CW47" s="69"/>
      <c r="CX47" s="69"/>
      <c r="CY47" s="69"/>
      <c r="CZ47" s="69"/>
      <c r="DA47" s="69"/>
      <c r="DB47" s="69"/>
    </row>
    <row r="48" spans="2:106" ht="15.75" customHeight="1">
      <c r="B48" s="406"/>
      <c r="C48" s="348"/>
      <c r="D48" s="348"/>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412"/>
      <c r="AP48" s="353"/>
      <c r="AQ48" s="348"/>
      <c r="AR48" s="348"/>
      <c r="AS48" s="348"/>
      <c r="AT48" s="348"/>
      <c r="AU48" s="348"/>
      <c r="AV48" s="348"/>
      <c r="AW48" s="348"/>
      <c r="AX48" s="348"/>
      <c r="AY48" s="348"/>
      <c r="AZ48" s="348"/>
      <c r="BA48" s="348"/>
      <c r="BB48" s="348"/>
      <c r="BC48" s="348"/>
      <c r="BD48" s="348"/>
      <c r="BE48" s="348"/>
      <c r="BF48" s="348"/>
      <c r="BG48" s="348"/>
      <c r="BH48" s="348"/>
      <c r="BI48" s="348"/>
      <c r="BJ48" s="412"/>
      <c r="BK48" s="409">
        <f>IF(ISERROR(INDEX(#REF!,MATCH(B48,#REF!,0),MATCH(AP48,#REF!,0))),"",INDEX(#REF!,MATCH(B48,#REF!,0),MATCH(AP48,#REF!,0)))</f>
      </c>
      <c r="BL48" s="413"/>
      <c r="BM48" s="413"/>
      <c r="BN48" s="413"/>
      <c r="BO48" s="413"/>
      <c r="BP48" s="413"/>
      <c r="BQ48" s="413"/>
      <c r="BR48" s="413"/>
      <c r="BS48" s="413"/>
      <c r="BT48" s="413"/>
      <c r="BU48" s="413"/>
      <c r="BV48" s="413"/>
      <c r="BW48" s="414"/>
      <c r="CV48" s="69"/>
      <c r="CW48" s="69"/>
      <c r="CX48" s="69"/>
      <c r="CY48" s="69"/>
      <c r="CZ48" s="69"/>
      <c r="DA48" s="69"/>
      <c r="DB48" s="69"/>
    </row>
    <row r="49" spans="2:106" ht="15.75" customHeight="1">
      <c r="B49" s="406"/>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412"/>
      <c r="AP49" s="353"/>
      <c r="AQ49" s="348"/>
      <c r="AR49" s="348"/>
      <c r="AS49" s="348"/>
      <c r="AT49" s="348"/>
      <c r="AU49" s="348"/>
      <c r="AV49" s="348"/>
      <c r="AW49" s="348"/>
      <c r="AX49" s="348"/>
      <c r="AY49" s="348"/>
      <c r="AZ49" s="348"/>
      <c r="BA49" s="348"/>
      <c r="BB49" s="348"/>
      <c r="BC49" s="348"/>
      <c r="BD49" s="348"/>
      <c r="BE49" s="348"/>
      <c r="BF49" s="348"/>
      <c r="BG49" s="348"/>
      <c r="BH49" s="348"/>
      <c r="BI49" s="348"/>
      <c r="BJ49" s="412"/>
      <c r="BK49" s="409">
        <f>IF(ISERROR(INDEX(#REF!,MATCH(B49,#REF!,0),MATCH(AP49,#REF!,0))),"",INDEX(#REF!,MATCH(B49,#REF!,0),MATCH(AP49,#REF!,0)))</f>
      </c>
      <c r="BL49" s="413"/>
      <c r="BM49" s="413"/>
      <c r="BN49" s="413"/>
      <c r="BO49" s="413"/>
      <c r="BP49" s="413"/>
      <c r="BQ49" s="413"/>
      <c r="BR49" s="413"/>
      <c r="BS49" s="413"/>
      <c r="BT49" s="413"/>
      <c r="BU49" s="413"/>
      <c r="BV49" s="413"/>
      <c r="BW49" s="414"/>
      <c r="CV49" s="69"/>
      <c r="CW49" s="69"/>
      <c r="CX49" s="69"/>
      <c r="CY49" s="69"/>
      <c r="CZ49" s="69"/>
      <c r="DA49" s="69"/>
      <c r="DB49" s="69"/>
    </row>
    <row r="50" spans="2:106" ht="15.75" customHeight="1" thickBot="1">
      <c r="B50" s="417"/>
      <c r="C50" s="402"/>
      <c r="D50" s="402"/>
      <c r="E50" s="402"/>
      <c r="F50" s="402"/>
      <c r="G50" s="402"/>
      <c r="H50" s="402"/>
      <c r="I50" s="402"/>
      <c r="J50" s="402"/>
      <c r="K50" s="402"/>
      <c r="L50" s="402"/>
      <c r="M50" s="402"/>
      <c r="N50" s="402"/>
      <c r="O50" s="402"/>
      <c r="P50" s="402"/>
      <c r="Q50" s="402"/>
      <c r="R50" s="402"/>
      <c r="S50" s="402"/>
      <c r="T50" s="402"/>
      <c r="U50" s="402"/>
      <c r="V50" s="402"/>
      <c r="W50" s="402"/>
      <c r="X50" s="402"/>
      <c r="Y50" s="402"/>
      <c r="Z50" s="402"/>
      <c r="AA50" s="402"/>
      <c r="AB50" s="402"/>
      <c r="AC50" s="402"/>
      <c r="AD50" s="402"/>
      <c r="AE50" s="402"/>
      <c r="AF50" s="402"/>
      <c r="AG50" s="402"/>
      <c r="AH50" s="402"/>
      <c r="AI50" s="402"/>
      <c r="AJ50" s="402"/>
      <c r="AK50" s="402"/>
      <c r="AL50" s="402"/>
      <c r="AM50" s="402"/>
      <c r="AN50" s="402"/>
      <c r="AO50" s="418"/>
      <c r="AP50" s="396"/>
      <c r="AQ50" s="402"/>
      <c r="AR50" s="402"/>
      <c r="AS50" s="402"/>
      <c r="AT50" s="402"/>
      <c r="AU50" s="402"/>
      <c r="AV50" s="402"/>
      <c r="AW50" s="402"/>
      <c r="AX50" s="402"/>
      <c r="AY50" s="402"/>
      <c r="AZ50" s="402"/>
      <c r="BA50" s="402"/>
      <c r="BB50" s="402"/>
      <c r="BC50" s="402"/>
      <c r="BD50" s="402"/>
      <c r="BE50" s="402"/>
      <c r="BF50" s="402"/>
      <c r="BG50" s="402"/>
      <c r="BH50" s="402"/>
      <c r="BI50" s="402"/>
      <c r="BJ50" s="418"/>
      <c r="BK50" s="419">
        <f>IF(ISERROR(INDEX(#REF!,MATCH(B50,#REF!,0),MATCH(AP50,#REF!,0))),"",INDEX(#REF!,MATCH(B50,#REF!,0),MATCH(AP50,#REF!,0)))</f>
      </c>
      <c r="BL50" s="420"/>
      <c r="BM50" s="420"/>
      <c r="BN50" s="420"/>
      <c r="BO50" s="420"/>
      <c r="BP50" s="420"/>
      <c r="BQ50" s="420"/>
      <c r="BR50" s="420"/>
      <c r="BS50" s="420"/>
      <c r="BT50" s="420"/>
      <c r="BU50" s="420"/>
      <c r="BV50" s="420"/>
      <c r="BW50" s="421"/>
      <c r="CV50" s="69"/>
      <c r="CW50" s="69"/>
      <c r="CX50" s="69"/>
      <c r="CY50" s="69"/>
      <c r="CZ50" s="69"/>
      <c r="DA50" s="69"/>
      <c r="DB50" s="69"/>
    </row>
    <row r="51" spans="2:106" ht="15.75" customHeight="1">
      <c r="B51" s="86" t="s">
        <v>404</v>
      </c>
      <c r="CV51" s="69"/>
      <c r="CW51" s="69"/>
      <c r="CX51" s="69"/>
      <c r="CY51" s="69"/>
      <c r="CZ51" s="69"/>
      <c r="DA51" s="69"/>
      <c r="DB51" s="69"/>
    </row>
    <row r="52" spans="2:106" ht="15.75" customHeight="1" thickBot="1">
      <c r="B52" s="422" t="s">
        <v>55</v>
      </c>
      <c r="C52" s="422"/>
      <c r="D52" s="422"/>
      <c r="E52" s="422"/>
      <c r="F52" s="422"/>
      <c r="G52" s="422"/>
      <c r="H52" s="422"/>
      <c r="I52" s="422"/>
      <c r="J52" s="422"/>
      <c r="K52" s="422"/>
      <c r="L52" s="422"/>
      <c r="M52" s="422"/>
      <c r="N52" s="422"/>
      <c r="O52" s="422"/>
      <c r="P52" s="422"/>
      <c r="Q52" s="422"/>
      <c r="R52" s="422"/>
      <c r="S52" s="422"/>
      <c r="T52" s="423"/>
      <c r="U52" s="424"/>
      <c r="V52" s="424"/>
      <c r="W52" s="424"/>
      <c r="X52" s="424"/>
      <c r="Y52" s="424"/>
      <c r="Z52" s="424"/>
      <c r="AA52" s="424"/>
      <c r="AB52" s="424"/>
      <c r="AC52" s="424"/>
      <c r="AD52" s="424"/>
      <c r="AE52" s="424"/>
      <c r="AF52" s="424"/>
      <c r="AG52" s="424"/>
      <c r="AH52" s="424"/>
      <c r="AI52" s="424"/>
      <c r="AJ52" s="424"/>
      <c r="AK52" s="424"/>
      <c r="AL52" s="425"/>
      <c r="AM52" s="426"/>
      <c r="AN52" s="426"/>
      <c r="AO52" s="426"/>
      <c r="AP52" s="426"/>
      <c r="AQ52" s="426"/>
      <c r="AR52" s="426"/>
      <c r="AS52" s="426"/>
      <c r="AT52" s="426"/>
      <c r="AU52" s="426"/>
      <c r="CV52" s="69"/>
      <c r="CW52" s="69"/>
      <c r="CX52" s="69"/>
      <c r="CY52" s="69"/>
      <c r="CZ52" s="69"/>
      <c r="DA52" s="69"/>
      <c r="DB52" s="69"/>
    </row>
    <row r="53" spans="2:106" ht="15.75" customHeight="1">
      <c r="B53" s="427"/>
      <c r="C53" s="428"/>
      <c r="D53" s="428"/>
      <c r="E53" s="428"/>
      <c r="F53" s="428"/>
      <c r="G53" s="428"/>
      <c r="H53" s="428"/>
      <c r="I53" s="428"/>
      <c r="J53" s="428"/>
      <c r="K53" s="428"/>
      <c r="L53" s="428"/>
      <c r="M53" s="428"/>
      <c r="N53" s="428"/>
      <c r="O53" s="428"/>
      <c r="P53" s="428"/>
      <c r="Q53" s="428"/>
      <c r="R53" s="428"/>
      <c r="S53" s="428"/>
      <c r="T53" s="429"/>
      <c r="U53" s="429"/>
      <c r="V53" s="429"/>
      <c r="W53" s="429"/>
      <c r="X53" s="429"/>
      <c r="Y53" s="429"/>
      <c r="Z53" s="429"/>
      <c r="AA53" s="429"/>
      <c r="AB53" s="429"/>
      <c r="AC53" s="429"/>
      <c r="AD53" s="429"/>
      <c r="AE53" s="429"/>
      <c r="AF53" s="429"/>
      <c r="AG53" s="429"/>
      <c r="AH53" s="429"/>
      <c r="AI53" s="429"/>
      <c r="AJ53" s="429"/>
      <c r="AK53" s="429"/>
      <c r="AL53" s="429"/>
      <c r="AM53" s="429"/>
      <c r="AN53" s="429"/>
      <c r="AO53" s="429"/>
      <c r="AP53" s="430"/>
      <c r="AQ53" s="431"/>
      <c r="AR53" s="431"/>
      <c r="AS53" s="431"/>
      <c r="AT53" s="431"/>
      <c r="AU53" s="431"/>
      <c r="AV53" s="431"/>
      <c r="AW53" s="431"/>
      <c r="AX53" s="431"/>
      <c r="AY53" s="431"/>
      <c r="AZ53" s="431"/>
      <c r="BA53" s="431"/>
      <c r="BB53" s="431"/>
      <c r="BC53" s="431"/>
      <c r="BD53" s="431"/>
      <c r="BE53" s="431"/>
      <c r="BF53" s="431"/>
      <c r="BG53" s="431"/>
      <c r="BH53" s="431"/>
      <c r="BI53" s="431"/>
      <c r="BJ53" s="432"/>
      <c r="BK53" s="433"/>
      <c r="BL53" s="431"/>
      <c r="BM53" s="431"/>
      <c r="BN53" s="431"/>
      <c r="BO53" s="431"/>
      <c r="BP53" s="431"/>
      <c r="BQ53" s="431"/>
      <c r="BR53" s="431"/>
      <c r="BS53" s="431"/>
      <c r="BT53" s="431"/>
      <c r="BU53" s="431"/>
      <c r="BV53" s="431"/>
      <c r="BW53" s="434"/>
      <c r="CV53" s="69"/>
      <c r="CW53" s="69"/>
      <c r="CX53" s="69"/>
      <c r="CY53" s="69"/>
      <c r="CZ53" s="69"/>
      <c r="DA53" s="69"/>
      <c r="DB53" s="69"/>
    </row>
    <row r="54" spans="2:106" ht="15.75" customHeight="1">
      <c r="B54" s="406"/>
      <c r="C54" s="435"/>
      <c r="D54" s="435"/>
      <c r="E54" s="435"/>
      <c r="F54" s="435"/>
      <c r="G54" s="435"/>
      <c r="H54" s="435"/>
      <c r="I54" s="435"/>
      <c r="J54" s="435"/>
      <c r="K54" s="435"/>
      <c r="L54" s="435"/>
      <c r="M54" s="435"/>
      <c r="N54" s="435"/>
      <c r="O54" s="435"/>
      <c r="P54" s="435"/>
      <c r="Q54" s="435"/>
      <c r="R54" s="435"/>
      <c r="S54" s="435"/>
      <c r="T54" s="348"/>
      <c r="U54" s="348"/>
      <c r="V54" s="348"/>
      <c r="W54" s="348"/>
      <c r="X54" s="348"/>
      <c r="Y54" s="348"/>
      <c r="Z54" s="348"/>
      <c r="AA54" s="348"/>
      <c r="AB54" s="348"/>
      <c r="AC54" s="348"/>
      <c r="AD54" s="348"/>
      <c r="AE54" s="348"/>
      <c r="AF54" s="348"/>
      <c r="AG54" s="348"/>
      <c r="AH54" s="348"/>
      <c r="AI54" s="348"/>
      <c r="AJ54" s="348"/>
      <c r="AK54" s="348"/>
      <c r="AL54" s="348"/>
      <c r="AM54" s="348"/>
      <c r="AN54" s="348"/>
      <c r="AO54" s="348"/>
      <c r="AP54" s="436"/>
      <c r="AQ54" s="348"/>
      <c r="AR54" s="348"/>
      <c r="AS54" s="348"/>
      <c r="AT54" s="348"/>
      <c r="AU54" s="348"/>
      <c r="AV54" s="348"/>
      <c r="AW54" s="348"/>
      <c r="AX54" s="348"/>
      <c r="AY54" s="348"/>
      <c r="AZ54" s="348"/>
      <c r="BA54" s="348"/>
      <c r="BB54" s="348"/>
      <c r="BC54" s="348"/>
      <c r="BD54" s="348"/>
      <c r="BE54" s="348"/>
      <c r="BF54" s="348"/>
      <c r="BG54" s="348"/>
      <c r="BH54" s="348"/>
      <c r="BI54" s="348"/>
      <c r="BJ54" s="412"/>
      <c r="BK54" s="437"/>
      <c r="BL54" s="438"/>
      <c r="BM54" s="438"/>
      <c r="BN54" s="438"/>
      <c r="BO54" s="438"/>
      <c r="BP54" s="438"/>
      <c r="BQ54" s="438"/>
      <c r="BR54" s="438"/>
      <c r="BS54" s="438"/>
      <c r="BT54" s="438"/>
      <c r="BU54" s="438"/>
      <c r="BV54" s="438"/>
      <c r="BW54" s="439"/>
      <c r="CV54" s="69"/>
      <c r="CW54" s="69"/>
      <c r="CX54" s="69"/>
      <c r="CY54" s="69"/>
      <c r="CZ54" s="69"/>
      <c r="DA54" s="69"/>
      <c r="DB54" s="69"/>
    </row>
    <row r="55" spans="2:106" ht="15.75" customHeight="1" thickBot="1">
      <c r="B55" s="440"/>
      <c r="C55" s="441"/>
      <c r="D55" s="441"/>
      <c r="E55" s="441"/>
      <c r="F55" s="441"/>
      <c r="G55" s="441"/>
      <c r="H55" s="441"/>
      <c r="I55" s="441"/>
      <c r="J55" s="441"/>
      <c r="K55" s="441"/>
      <c r="L55" s="441"/>
      <c r="M55" s="441"/>
      <c r="N55" s="441"/>
      <c r="O55" s="441"/>
      <c r="P55" s="441"/>
      <c r="Q55" s="441"/>
      <c r="R55" s="441"/>
      <c r="S55" s="441"/>
      <c r="T55" s="442"/>
      <c r="U55" s="442"/>
      <c r="V55" s="442"/>
      <c r="W55" s="442"/>
      <c r="X55" s="442"/>
      <c r="Y55" s="442"/>
      <c r="Z55" s="442"/>
      <c r="AA55" s="442"/>
      <c r="AB55" s="442"/>
      <c r="AC55" s="442"/>
      <c r="AD55" s="442"/>
      <c r="AE55" s="442"/>
      <c r="AF55" s="442"/>
      <c r="AG55" s="442"/>
      <c r="AH55" s="442"/>
      <c r="AI55" s="442"/>
      <c r="AJ55" s="442"/>
      <c r="AK55" s="442"/>
      <c r="AL55" s="442"/>
      <c r="AM55" s="442"/>
      <c r="AN55" s="442"/>
      <c r="AO55" s="442"/>
      <c r="AP55" s="443"/>
      <c r="AQ55" s="444"/>
      <c r="AR55" s="444"/>
      <c r="AS55" s="444"/>
      <c r="AT55" s="444"/>
      <c r="AU55" s="444"/>
      <c r="AV55" s="444"/>
      <c r="AW55" s="444"/>
      <c r="AX55" s="444"/>
      <c r="AY55" s="444"/>
      <c r="AZ55" s="444"/>
      <c r="BA55" s="444"/>
      <c r="BB55" s="444"/>
      <c r="BC55" s="444"/>
      <c r="BD55" s="444"/>
      <c r="BE55" s="444"/>
      <c r="BF55" s="444"/>
      <c r="BG55" s="444"/>
      <c r="BH55" s="444"/>
      <c r="BI55" s="444"/>
      <c r="BJ55" s="445"/>
      <c r="BK55" s="446"/>
      <c r="BL55" s="444"/>
      <c r="BM55" s="444"/>
      <c r="BN55" s="444"/>
      <c r="BO55" s="444"/>
      <c r="BP55" s="444"/>
      <c r="BQ55" s="444"/>
      <c r="BR55" s="444"/>
      <c r="BS55" s="444"/>
      <c r="BT55" s="444"/>
      <c r="BU55" s="444"/>
      <c r="BV55" s="444"/>
      <c r="BW55" s="447"/>
      <c r="CV55" s="69"/>
      <c r="CW55" s="69"/>
      <c r="CX55" s="69"/>
      <c r="CY55" s="69"/>
      <c r="CZ55" s="69"/>
      <c r="DA55" s="69"/>
      <c r="DB55" s="69"/>
    </row>
    <row r="56" spans="2:106" ht="15.75" customHeight="1">
      <c r="B56" s="87"/>
      <c r="CV56" s="69"/>
      <c r="CW56" s="69"/>
      <c r="CX56" s="69"/>
      <c r="CY56" s="69"/>
      <c r="CZ56" s="69"/>
      <c r="DA56" s="69"/>
      <c r="DB56" s="69"/>
    </row>
    <row r="57" spans="100:106" ht="15.75" customHeight="1">
      <c r="CV57" s="69"/>
      <c r="CW57" s="69"/>
      <c r="CX57" s="69"/>
      <c r="CY57" s="69"/>
      <c r="CZ57" s="69"/>
      <c r="DA57" s="69"/>
      <c r="DB57" s="69"/>
    </row>
    <row r="58" spans="100:106" ht="15.75" customHeight="1">
      <c r="CV58" s="69"/>
      <c r="CW58" s="69"/>
      <c r="CX58" s="69"/>
      <c r="CY58" s="69"/>
      <c r="CZ58" s="69"/>
      <c r="DA58" s="69"/>
      <c r="DB58" s="69"/>
    </row>
    <row r="59" ht="15.75" customHeight="1"/>
    <row r="60" spans="2:13" ht="15.75" customHeight="1">
      <c r="B60" s="28"/>
      <c r="C60" s="28"/>
      <c r="D60" s="28"/>
      <c r="E60" s="28"/>
      <c r="F60" s="28"/>
      <c r="G60" s="28"/>
      <c r="H60" s="28"/>
      <c r="I60" s="28"/>
      <c r="J60" s="28"/>
      <c r="K60" s="28"/>
      <c r="L60" s="28"/>
      <c r="M60" s="28"/>
    </row>
    <row r="61" spans="2:76" ht="15.75" customHeight="1">
      <c r="B61" s="28"/>
      <c r="C61" s="28"/>
      <c r="D61" s="28"/>
      <c r="E61" s="28"/>
      <c r="F61" s="28"/>
      <c r="G61" s="28"/>
      <c r="H61" s="28"/>
      <c r="I61" s="28"/>
      <c r="J61" s="28"/>
      <c r="K61" s="28"/>
      <c r="L61" s="28"/>
      <c r="M61" s="28"/>
      <c r="BB61" s="448"/>
      <c r="BC61" s="449"/>
      <c r="BD61" s="449"/>
      <c r="BE61" s="449"/>
      <c r="BF61" s="449"/>
      <c r="BG61" s="449"/>
      <c r="BH61" s="449"/>
      <c r="BI61" s="449"/>
      <c r="BJ61" s="449"/>
      <c r="BK61" s="449"/>
      <c r="BL61" s="449"/>
      <c r="BM61" s="449"/>
      <c r="BN61" s="449"/>
      <c r="BO61" s="449"/>
      <c r="BP61" s="449"/>
      <c r="BQ61" s="449"/>
      <c r="BR61" s="449"/>
      <c r="BS61" s="449"/>
      <c r="BT61" s="449"/>
      <c r="BU61" s="449"/>
      <c r="BV61" s="449"/>
      <c r="BW61" s="449"/>
      <c r="BX61" s="449"/>
    </row>
    <row r="62" spans="2:76" ht="15.75" customHeight="1" hidden="1">
      <c r="B62" s="28" t="e">
        <f>#REF!</f>
        <v>#REF!</v>
      </c>
      <c r="C62" s="28" t="e">
        <f>#REF!</f>
        <v>#REF!</v>
      </c>
      <c r="D62" s="52"/>
      <c r="E62" s="28"/>
      <c r="F62" s="28"/>
      <c r="G62" s="28"/>
      <c r="H62" s="28"/>
      <c r="I62" s="28"/>
      <c r="J62" s="28"/>
      <c r="K62" s="28"/>
      <c r="L62" s="28"/>
      <c r="M62" s="28"/>
      <c r="BB62" s="449"/>
      <c r="BC62" s="449"/>
      <c r="BD62" s="449"/>
      <c r="BE62" s="449"/>
      <c r="BF62" s="449"/>
      <c r="BG62" s="449"/>
      <c r="BH62" s="449"/>
      <c r="BI62" s="449"/>
      <c r="BJ62" s="449"/>
      <c r="BK62" s="449"/>
      <c r="BL62" s="449"/>
      <c r="BM62" s="449"/>
      <c r="BN62" s="449"/>
      <c r="BO62" s="449"/>
      <c r="BP62" s="449"/>
      <c r="BQ62" s="449"/>
      <c r="BR62" s="449"/>
      <c r="BS62" s="449"/>
      <c r="BT62" s="449"/>
      <c r="BU62" s="449"/>
      <c r="BV62" s="449"/>
      <c r="BW62" s="449"/>
      <c r="BX62" s="449"/>
    </row>
    <row r="63" spans="2:76" ht="15.75" customHeight="1" hidden="1">
      <c r="B63" s="28" t="e">
        <f>#REF!</f>
        <v>#REF!</v>
      </c>
      <c r="C63" s="28" t="e">
        <f>#REF!</f>
        <v>#REF!</v>
      </c>
      <c r="D63" s="28"/>
      <c r="E63" s="28"/>
      <c r="F63" s="28"/>
      <c r="G63" s="28"/>
      <c r="H63" s="28"/>
      <c r="I63" s="28"/>
      <c r="J63" s="28"/>
      <c r="K63" s="28"/>
      <c r="L63" s="28"/>
      <c r="M63" s="28"/>
      <c r="BB63" s="450"/>
      <c r="BC63" s="451"/>
      <c r="BD63" s="451"/>
      <c r="BE63" s="451"/>
      <c r="BF63" s="451"/>
      <c r="BG63" s="451"/>
      <c r="BH63" s="451"/>
      <c r="BI63" s="451"/>
      <c r="BJ63" s="450"/>
      <c r="BK63" s="451"/>
      <c r="BL63" s="451"/>
      <c r="BM63" s="451"/>
      <c r="BN63" s="451"/>
      <c r="BO63" s="451"/>
      <c r="BP63" s="451"/>
      <c r="BQ63" s="451"/>
      <c r="BR63" s="450"/>
      <c r="BS63" s="451"/>
      <c r="BT63" s="451"/>
      <c r="BU63" s="451"/>
      <c r="BV63" s="451"/>
      <c r="BW63" s="451"/>
      <c r="BX63" s="451"/>
    </row>
    <row r="64" spans="2:76" ht="15.75" customHeight="1" hidden="1">
      <c r="B64" s="28" t="e">
        <f>#REF!</f>
        <v>#REF!</v>
      </c>
      <c r="C64" s="28" t="e">
        <f>#REF!</f>
        <v>#REF!</v>
      </c>
      <c r="D64" s="28"/>
      <c r="E64" s="28"/>
      <c r="F64" s="28"/>
      <c r="G64" s="28"/>
      <c r="H64" s="28"/>
      <c r="I64" s="28"/>
      <c r="J64" s="28"/>
      <c r="K64" s="28"/>
      <c r="L64" s="28"/>
      <c r="M64" s="28"/>
      <c r="BB64" s="450"/>
      <c r="BC64" s="452"/>
      <c r="BD64" s="452"/>
      <c r="BE64" s="452"/>
      <c r="BF64" s="452"/>
      <c r="BG64" s="452"/>
      <c r="BH64" s="452"/>
      <c r="BI64" s="452"/>
      <c r="BJ64" s="450"/>
      <c r="BK64" s="452"/>
      <c r="BL64" s="452"/>
      <c r="BM64" s="452"/>
      <c r="BN64" s="452"/>
      <c r="BO64" s="452"/>
      <c r="BP64" s="452"/>
      <c r="BQ64" s="452"/>
      <c r="BR64" s="450"/>
      <c r="BS64" s="452"/>
      <c r="BT64" s="452"/>
      <c r="BU64" s="452"/>
      <c r="BV64" s="452"/>
      <c r="BW64" s="452"/>
      <c r="BX64" s="452"/>
    </row>
    <row r="65" spans="2:13" ht="15.75" customHeight="1" hidden="1">
      <c r="B65" s="28" t="e">
        <f>#REF!</f>
        <v>#REF!</v>
      </c>
      <c r="C65" s="28" t="e">
        <f>#REF!</f>
        <v>#REF!</v>
      </c>
      <c r="D65" s="28"/>
      <c r="E65" s="28"/>
      <c r="F65" s="28"/>
      <c r="G65" s="28"/>
      <c r="H65" s="28"/>
      <c r="I65" s="28"/>
      <c r="J65" s="28"/>
      <c r="K65" s="28"/>
      <c r="L65" s="28"/>
      <c r="M65" s="28"/>
    </row>
    <row r="66" spans="2:54" ht="15.75" customHeight="1" hidden="1">
      <c r="B66" s="28" t="e">
        <f>#REF!</f>
        <v>#REF!</v>
      </c>
      <c r="C66" s="28" t="e">
        <f>#REF!</f>
        <v>#REF!</v>
      </c>
      <c r="D66" s="28"/>
      <c r="E66" s="28"/>
      <c r="F66" s="28"/>
      <c r="G66" s="28"/>
      <c r="H66" s="28"/>
      <c r="I66" s="28"/>
      <c r="J66" s="28"/>
      <c r="K66" s="28"/>
      <c r="L66" s="28"/>
      <c r="M66" s="28"/>
      <c r="BB66" s="88"/>
    </row>
    <row r="67" spans="2:76" ht="15.75" customHeight="1" hidden="1">
      <c r="B67" s="28" t="e">
        <f>#REF!</f>
        <v>#REF!</v>
      </c>
      <c r="C67" s="28" t="e">
        <f>#REF!</f>
        <v>#REF!</v>
      </c>
      <c r="D67" s="28"/>
      <c r="E67" s="28"/>
      <c r="F67" s="28"/>
      <c r="G67" s="28"/>
      <c r="H67" s="28"/>
      <c r="I67" s="28"/>
      <c r="J67" s="28"/>
      <c r="K67" s="28"/>
      <c r="L67" s="28"/>
      <c r="M67" s="28"/>
      <c r="BB67" s="158"/>
      <c r="BC67" s="158"/>
      <c r="BD67" s="158"/>
      <c r="BE67" s="158"/>
      <c r="BF67" s="158"/>
      <c r="BG67" s="158"/>
      <c r="BH67" s="450"/>
      <c r="BI67" s="452"/>
      <c r="BJ67" s="452"/>
      <c r="BK67" s="452"/>
      <c r="BL67" s="452"/>
      <c r="BM67" s="452"/>
      <c r="BN67" s="452"/>
      <c r="BO67" s="452"/>
      <c r="BP67" s="452"/>
      <c r="BQ67" s="452"/>
      <c r="BR67" s="450"/>
      <c r="BS67" s="452"/>
      <c r="BT67" s="452"/>
      <c r="BU67" s="452"/>
      <c r="BV67" s="452"/>
      <c r="BW67" s="452"/>
      <c r="BX67" s="452"/>
    </row>
    <row r="68" spans="2:76" ht="15.75" customHeight="1" hidden="1">
      <c r="B68" s="28" t="e">
        <f>#REF!</f>
        <v>#REF!</v>
      </c>
      <c r="C68" s="28" t="e">
        <f>#REF!</f>
        <v>#REF!</v>
      </c>
      <c r="D68" s="28"/>
      <c r="E68" s="28"/>
      <c r="F68" s="28"/>
      <c r="G68" s="28"/>
      <c r="H68" s="28"/>
      <c r="I68" s="28"/>
      <c r="J68" s="28"/>
      <c r="K68" s="28"/>
      <c r="L68" s="28"/>
      <c r="M68" s="28"/>
      <c r="BB68" s="450"/>
      <c r="BC68" s="452"/>
      <c r="BD68" s="452"/>
      <c r="BE68" s="452"/>
      <c r="BF68" s="452"/>
      <c r="BG68" s="452"/>
      <c r="BH68" s="450"/>
      <c r="BI68" s="452"/>
      <c r="BJ68" s="452"/>
      <c r="BK68" s="452"/>
      <c r="BL68" s="452"/>
      <c r="BM68" s="452"/>
      <c r="BN68" s="452"/>
      <c r="BO68" s="452"/>
      <c r="BP68" s="452"/>
      <c r="BQ68" s="452"/>
      <c r="BR68" s="450"/>
      <c r="BS68" s="452"/>
      <c r="BT68" s="452"/>
      <c r="BU68" s="452"/>
      <c r="BV68" s="452"/>
      <c r="BW68" s="452"/>
      <c r="BX68" s="452"/>
    </row>
    <row r="69" spans="2:76" ht="15.75" customHeight="1" hidden="1">
      <c r="B69" s="28" t="e">
        <f>#REF!</f>
        <v>#REF!</v>
      </c>
      <c r="C69" s="28" t="e">
        <f>#REF!</f>
        <v>#REF!</v>
      </c>
      <c r="D69" s="28"/>
      <c r="E69" s="28"/>
      <c r="F69" s="28"/>
      <c r="G69" s="28"/>
      <c r="H69" s="28"/>
      <c r="I69" s="28"/>
      <c r="J69" s="28"/>
      <c r="K69" s="28"/>
      <c r="L69" s="28"/>
      <c r="M69" s="28"/>
      <c r="BB69" s="452"/>
      <c r="BC69" s="452"/>
      <c r="BD69" s="452"/>
      <c r="BE69" s="452"/>
      <c r="BF69" s="452"/>
      <c r="BG69" s="452"/>
      <c r="BH69" s="450"/>
      <c r="BI69" s="452"/>
      <c r="BJ69" s="452"/>
      <c r="BK69" s="452"/>
      <c r="BL69" s="452"/>
      <c r="BM69" s="452"/>
      <c r="BN69" s="452"/>
      <c r="BO69" s="452"/>
      <c r="BP69" s="452"/>
      <c r="BQ69" s="452"/>
      <c r="BR69" s="450"/>
      <c r="BS69" s="452"/>
      <c r="BT69" s="452"/>
      <c r="BU69" s="452"/>
      <c r="BV69" s="452"/>
      <c r="BW69" s="452"/>
      <c r="BX69" s="452"/>
    </row>
    <row r="70" spans="2:76" ht="15.75" customHeight="1" hidden="1" thickBot="1">
      <c r="B70" s="28" t="e">
        <f>#REF!</f>
        <v>#REF!</v>
      </c>
      <c r="C70" s="28" t="e">
        <f>#REF!</f>
        <v>#REF!</v>
      </c>
      <c r="D70" s="28"/>
      <c r="E70" s="28"/>
      <c r="F70" s="28"/>
      <c r="G70" s="28"/>
      <c r="H70" s="28"/>
      <c r="I70" s="28"/>
      <c r="J70" s="28"/>
      <c r="K70" s="28"/>
      <c r="L70" s="28"/>
      <c r="M70" s="28"/>
      <c r="BB70" s="450"/>
      <c r="BC70" s="452"/>
      <c r="BD70" s="452"/>
      <c r="BE70" s="452"/>
      <c r="BF70" s="452"/>
      <c r="BG70" s="452"/>
      <c r="BH70" s="450"/>
      <c r="BI70" s="452"/>
      <c r="BJ70" s="452"/>
      <c r="BK70" s="452"/>
      <c r="BL70" s="452"/>
      <c r="BM70" s="452"/>
      <c r="BN70" s="452"/>
      <c r="BO70" s="452"/>
      <c r="BP70" s="452"/>
      <c r="BQ70" s="452"/>
      <c r="BR70" s="450"/>
      <c r="BS70" s="452"/>
      <c r="BT70" s="452"/>
      <c r="BU70" s="452"/>
      <c r="BV70" s="452"/>
      <c r="BW70" s="452"/>
      <c r="BX70" s="452"/>
    </row>
    <row r="71" spans="2:76" ht="15.75" customHeight="1" hidden="1">
      <c r="B71" s="28" t="e">
        <f>#REF!</f>
        <v>#REF!</v>
      </c>
      <c r="C71" s="28" t="e">
        <f>#REF!</f>
        <v>#REF!</v>
      </c>
      <c r="D71" s="28"/>
      <c r="E71" s="28"/>
      <c r="F71" s="28"/>
      <c r="G71" s="28"/>
      <c r="H71" s="28"/>
      <c r="I71" s="28"/>
      <c r="J71" s="28"/>
      <c r="K71" s="28"/>
      <c r="L71" s="28"/>
      <c r="M71" s="28"/>
      <c r="BB71" s="450"/>
      <c r="BC71" s="451"/>
      <c r="BD71" s="451"/>
      <c r="BE71" s="451"/>
      <c r="BF71" s="451"/>
      <c r="BG71" s="451"/>
      <c r="BH71" s="453"/>
      <c r="BI71" s="454"/>
      <c r="BJ71" s="454"/>
      <c r="BK71" s="454"/>
      <c r="BL71" s="454"/>
      <c r="BM71" s="454"/>
      <c r="BN71" s="454"/>
      <c r="BO71" s="454"/>
      <c r="BP71" s="454"/>
      <c r="BQ71" s="454"/>
      <c r="BR71" s="453"/>
      <c r="BS71" s="454"/>
      <c r="BT71" s="454"/>
      <c r="BU71" s="454"/>
      <c r="BV71" s="454"/>
      <c r="BW71" s="454"/>
      <c r="BX71" s="454"/>
    </row>
    <row r="72" spans="2:13" ht="15.75" customHeight="1" hidden="1" thickBot="1">
      <c r="B72" s="28" t="e">
        <f>#REF!</f>
        <v>#REF!</v>
      </c>
      <c r="C72" s="28" t="e">
        <f>#REF!</f>
        <v>#REF!</v>
      </c>
      <c r="D72" s="28"/>
      <c r="E72" s="28"/>
      <c r="F72" s="28"/>
      <c r="G72" s="28"/>
      <c r="H72" s="28"/>
      <c r="I72" s="28"/>
      <c r="J72" s="28"/>
      <c r="K72" s="28"/>
      <c r="L72" s="28"/>
      <c r="M72" s="28"/>
    </row>
    <row r="73" spans="2:13" ht="15.75" customHeight="1" hidden="1">
      <c r="B73" s="28" t="e">
        <f>#REF!</f>
        <v>#REF!</v>
      </c>
      <c r="C73" s="28" t="e">
        <f>#REF!</f>
        <v>#REF!</v>
      </c>
      <c r="D73" s="28"/>
      <c r="E73" s="28"/>
      <c r="F73" s="28"/>
      <c r="G73" s="28"/>
      <c r="H73" s="28"/>
      <c r="I73" s="28"/>
      <c r="J73" s="28"/>
      <c r="K73" s="28"/>
      <c r="L73" s="28"/>
      <c r="M73" s="28"/>
    </row>
    <row r="74" spans="2:13" ht="15.75" customHeight="1" hidden="1">
      <c r="B74" s="28" t="e">
        <f>#REF!</f>
        <v>#REF!</v>
      </c>
      <c r="C74" s="28" t="e">
        <f>#REF!</f>
        <v>#REF!</v>
      </c>
      <c r="D74" s="28"/>
      <c r="E74" s="28"/>
      <c r="F74" s="28"/>
      <c r="G74" s="28"/>
      <c r="H74" s="28"/>
      <c r="I74" s="28"/>
      <c r="J74" s="28"/>
      <c r="K74" s="28"/>
      <c r="L74" s="28"/>
      <c r="M74" s="28"/>
    </row>
    <row r="75" spans="2:13" ht="15.75" customHeight="1" hidden="1">
      <c r="B75" s="28" t="e">
        <f>#REF!</f>
        <v>#REF!</v>
      </c>
      <c r="C75" s="28" t="e">
        <f>#REF!</f>
        <v>#REF!</v>
      </c>
      <c r="D75" s="28"/>
      <c r="E75" s="28"/>
      <c r="F75" s="28"/>
      <c r="G75" s="28"/>
      <c r="H75" s="28"/>
      <c r="I75" s="28"/>
      <c r="J75" s="28"/>
      <c r="K75" s="28"/>
      <c r="L75" s="28"/>
      <c r="M75" s="28"/>
    </row>
    <row r="76" spans="2:13" ht="15.75" customHeight="1" hidden="1" thickBot="1">
      <c r="B76" s="28"/>
      <c r="C76" s="28" t="e">
        <f>#REF!</f>
        <v>#REF!</v>
      </c>
      <c r="D76" s="28"/>
      <c r="E76" s="28"/>
      <c r="F76" s="28"/>
      <c r="G76" s="28"/>
      <c r="H76" s="28"/>
      <c r="I76" s="28"/>
      <c r="J76" s="28"/>
      <c r="K76" s="28"/>
      <c r="L76" s="28"/>
      <c r="M76" s="28"/>
    </row>
    <row r="77" spans="2:13" ht="15.75" customHeight="1" hidden="1">
      <c r="B77" s="28"/>
      <c r="C77" s="28" t="e">
        <f>#REF!</f>
        <v>#REF!</v>
      </c>
      <c r="D77" s="28"/>
      <c r="E77" s="28"/>
      <c r="F77" s="28"/>
      <c r="G77" s="28"/>
      <c r="H77" s="28"/>
      <c r="I77" s="28"/>
      <c r="J77" s="28"/>
      <c r="K77" s="28"/>
      <c r="L77" s="28"/>
      <c r="M77" s="28"/>
    </row>
    <row r="78" spans="2:13" ht="15.75" customHeight="1" hidden="1">
      <c r="B78" s="28"/>
      <c r="C78" s="28" t="e">
        <f>#REF!</f>
        <v>#REF!</v>
      </c>
      <c r="D78" s="28"/>
      <c r="E78" s="28"/>
      <c r="F78" s="28"/>
      <c r="G78" s="28"/>
      <c r="H78" s="28"/>
      <c r="I78" s="28"/>
      <c r="J78" s="28"/>
      <c r="K78" s="28"/>
      <c r="L78" s="28"/>
      <c r="M78" s="28"/>
    </row>
    <row r="79" spans="2:13" ht="15.75" customHeight="1" hidden="1">
      <c r="B79" s="28"/>
      <c r="C79" s="28" t="e">
        <f>#REF!</f>
        <v>#REF!</v>
      </c>
      <c r="D79" s="28"/>
      <c r="E79" s="28"/>
      <c r="F79" s="28"/>
      <c r="G79" s="28"/>
      <c r="H79" s="28"/>
      <c r="I79" s="28"/>
      <c r="J79" s="28"/>
      <c r="K79" s="28"/>
      <c r="L79" s="28"/>
      <c r="M79" s="28"/>
    </row>
    <row r="80" spans="2:13" ht="15.75" customHeight="1" hidden="1">
      <c r="B80" s="28"/>
      <c r="C80" s="28" t="e">
        <f>#REF!</f>
        <v>#REF!</v>
      </c>
      <c r="D80" s="28"/>
      <c r="E80" s="28"/>
      <c r="F80" s="28"/>
      <c r="G80" s="28"/>
      <c r="H80" s="28"/>
      <c r="I80" s="28"/>
      <c r="J80" s="28"/>
      <c r="K80" s="28"/>
      <c r="L80" s="28"/>
      <c r="M80" s="28"/>
    </row>
    <row r="81" spans="2:13" ht="15.75" customHeight="1" hidden="1">
      <c r="B81" s="28"/>
      <c r="C81" s="28" t="e">
        <f>#REF!</f>
        <v>#REF!</v>
      </c>
      <c r="D81" s="28"/>
      <c r="E81" s="28"/>
      <c r="F81" s="28"/>
      <c r="G81" s="28"/>
      <c r="H81" s="28"/>
      <c r="I81" s="28"/>
      <c r="J81" s="28"/>
      <c r="K81" s="28"/>
      <c r="L81" s="28"/>
      <c r="M81" s="28"/>
    </row>
    <row r="82" spans="2:13" ht="15.75" customHeight="1" hidden="1">
      <c r="B82" s="28"/>
      <c r="C82" s="28" t="e">
        <f>#REF!</f>
        <v>#REF!</v>
      </c>
      <c r="D82" s="28"/>
      <c r="E82" s="28"/>
      <c r="F82" s="28"/>
      <c r="G82" s="28"/>
      <c r="H82" s="28"/>
      <c r="I82" s="28"/>
      <c r="J82" s="28"/>
      <c r="K82" s="28"/>
      <c r="L82" s="28"/>
      <c r="M82" s="28"/>
    </row>
    <row r="83" spans="2:13" ht="15.75" customHeight="1" hidden="1">
      <c r="B83" s="28"/>
      <c r="C83" s="28" t="e">
        <f>#REF!</f>
        <v>#REF!</v>
      </c>
      <c r="D83" s="28"/>
      <c r="E83" s="28"/>
      <c r="F83" s="28"/>
      <c r="G83" s="28"/>
      <c r="H83" s="28"/>
      <c r="I83" s="28"/>
      <c r="J83" s="28"/>
      <c r="K83" s="28"/>
      <c r="L83" s="28"/>
      <c r="M83" s="28"/>
    </row>
    <row r="84" spans="2:13" ht="15.75" customHeight="1" hidden="1">
      <c r="B84" s="28"/>
      <c r="C84" s="28" t="e">
        <f>#REF!</f>
        <v>#REF!</v>
      </c>
      <c r="D84" s="28"/>
      <c r="E84" s="28"/>
      <c r="F84" s="28"/>
      <c r="G84" s="28"/>
      <c r="H84" s="28"/>
      <c r="I84" s="28"/>
      <c r="J84" s="28"/>
      <c r="K84" s="28"/>
      <c r="L84" s="28"/>
      <c r="M84" s="28"/>
    </row>
    <row r="85" spans="2:13" ht="15.75" customHeight="1" hidden="1">
      <c r="B85" s="28"/>
      <c r="C85" s="28" t="e">
        <f>#REF!</f>
        <v>#REF!</v>
      </c>
      <c r="D85" s="28"/>
      <c r="E85" s="28"/>
      <c r="F85" s="28"/>
      <c r="G85" s="28"/>
      <c r="H85" s="28"/>
      <c r="I85" s="28"/>
      <c r="J85" s="28"/>
      <c r="K85" s="28"/>
      <c r="L85" s="28"/>
      <c r="M85" s="28"/>
    </row>
    <row r="86" spans="2:13" ht="15.75" customHeight="1" hidden="1">
      <c r="B86" s="28"/>
      <c r="C86" s="28" t="e">
        <f>#REF!</f>
        <v>#REF!</v>
      </c>
      <c r="D86" s="28"/>
      <c r="E86" s="28"/>
      <c r="F86" s="28"/>
      <c r="G86" s="28"/>
      <c r="H86" s="28"/>
      <c r="I86" s="28"/>
      <c r="J86" s="28"/>
      <c r="K86" s="28"/>
      <c r="L86" s="28"/>
      <c r="M86" s="28"/>
    </row>
    <row r="87" spans="2:13" ht="15.75" customHeight="1" hidden="1">
      <c r="B87" s="28"/>
      <c r="C87" s="28" t="e">
        <f>#REF!</f>
        <v>#REF!</v>
      </c>
      <c r="D87" s="28"/>
      <c r="E87" s="28"/>
      <c r="F87" s="28"/>
      <c r="G87" s="28"/>
      <c r="H87" s="28"/>
      <c r="I87" s="28"/>
      <c r="J87" s="28"/>
      <c r="K87" s="28"/>
      <c r="L87" s="28"/>
      <c r="M87" s="28"/>
    </row>
    <row r="88" spans="2:13" ht="15.75" customHeight="1" hidden="1">
      <c r="B88" s="28"/>
      <c r="C88" s="28" t="e">
        <f>#REF!</f>
        <v>#REF!</v>
      </c>
      <c r="D88" s="28"/>
      <c r="E88" s="28"/>
      <c r="F88" s="28"/>
      <c r="G88" s="28"/>
      <c r="H88" s="28"/>
      <c r="I88" s="28"/>
      <c r="J88" s="28"/>
      <c r="K88" s="28"/>
      <c r="L88" s="28"/>
      <c r="M88" s="28"/>
    </row>
    <row r="89" spans="2:13" ht="15.75" customHeight="1" hidden="1">
      <c r="B89" s="28"/>
      <c r="C89" s="28" t="e">
        <f>#REF!</f>
        <v>#REF!</v>
      </c>
      <c r="D89" s="28"/>
      <c r="E89" s="28"/>
      <c r="F89" s="28"/>
      <c r="G89" s="28"/>
      <c r="H89" s="28"/>
      <c r="I89" s="28"/>
      <c r="J89" s="28"/>
      <c r="K89" s="28"/>
      <c r="L89" s="28"/>
      <c r="M89" s="28"/>
    </row>
    <row r="90" spans="2:13" ht="15.75" customHeight="1" hidden="1" thickBot="1">
      <c r="B90" s="28"/>
      <c r="C90" s="28" t="e">
        <f>#REF!</f>
        <v>#REF!</v>
      </c>
      <c r="D90" s="28"/>
      <c r="E90" s="28"/>
      <c r="F90" s="28"/>
      <c r="G90" s="28"/>
      <c r="H90" s="28"/>
      <c r="I90" s="28"/>
      <c r="J90" s="28"/>
      <c r="K90" s="28"/>
      <c r="L90" s="28"/>
      <c r="M90" s="28"/>
    </row>
    <row r="91" spans="2:13" ht="15.75" customHeight="1" hidden="1">
      <c r="B91" s="28"/>
      <c r="C91" s="28" t="e">
        <f>#REF!</f>
        <v>#REF!</v>
      </c>
      <c r="D91" s="28"/>
      <c r="E91" s="28"/>
      <c r="F91" s="28"/>
      <c r="G91" s="28"/>
      <c r="H91" s="28"/>
      <c r="I91" s="28"/>
      <c r="J91" s="28"/>
      <c r="K91" s="28"/>
      <c r="L91" s="28"/>
      <c r="M91" s="28"/>
    </row>
    <row r="92" spans="2:13" ht="15.75" customHeight="1" hidden="1">
      <c r="B92" s="28"/>
      <c r="C92" s="28" t="e">
        <f>#REF!</f>
        <v>#REF!</v>
      </c>
      <c r="D92" s="28"/>
      <c r="E92" s="28"/>
      <c r="F92" s="28"/>
      <c r="G92" s="28"/>
      <c r="H92" s="28"/>
      <c r="I92" s="28"/>
      <c r="J92" s="28"/>
      <c r="K92" s="28"/>
      <c r="L92" s="28"/>
      <c r="M92" s="28"/>
    </row>
    <row r="93" spans="2:13" ht="15.75" customHeight="1" hidden="1">
      <c r="B93" s="28"/>
      <c r="C93" s="28" t="e">
        <f>#REF!</f>
        <v>#REF!</v>
      </c>
      <c r="D93" s="28"/>
      <c r="E93" s="28"/>
      <c r="F93" s="28"/>
      <c r="G93" s="28"/>
      <c r="H93" s="28"/>
      <c r="I93" s="28"/>
      <c r="J93" s="28"/>
      <c r="K93" s="28"/>
      <c r="L93" s="28"/>
      <c r="M93" s="28"/>
    </row>
    <row r="94" spans="2:13" ht="15.75" customHeight="1" hidden="1">
      <c r="B94" s="28"/>
      <c r="C94" s="28" t="e">
        <f>#REF!</f>
        <v>#REF!</v>
      </c>
      <c r="D94" s="28"/>
      <c r="E94" s="28"/>
      <c r="F94" s="28"/>
      <c r="G94" s="28"/>
      <c r="H94" s="28"/>
      <c r="I94" s="28"/>
      <c r="J94" s="28"/>
      <c r="K94" s="28"/>
      <c r="L94" s="28"/>
      <c r="M94" s="28"/>
    </row>
    <row r="95" spans="2:13" ht="15.75" customHeight="1" hidden="1" thickBot="1">
      <c r="B95" s="28"/>
      <c r="C95" s="28" t="e">
        <f>#REF!</f>
        <v>#REF!</v>
      </c>
      <c r="D95" s="28"/>
      <c r="E95" s="28"/>
      <c r="F95" s="28"/>
      <c r="G95" s="28"/>
      <c r="H95" s="28"/>
      <c r="I95" s="28"/>
      <c r="J95" s="28"/>
      <c r="K95" s="28"/>
      <c r="L95" s="28"/>
      <c r="M95" s="28"/>
    </row>
    <row r="96" spans="2:13" ht="15.75" customHeight="1" hidden="1">
      <c r="B96" s="28"/>
      <c r="C96" s="28" t="e">
        <f>#REF!</f>
        <v>#REF!</v>
      </c>
      <c r="D96" s="28"/>
      <c r="E96" s="28"/>
      <c r="F96" s="28"/>
      <c r="G96" s="28"/>
      <c r="H96" s="28"/>
      <c r="I96" s="28"/>
      <c r="J96" s="28"/>
      <c r="K96" s="28"/>
      <c r="L96" s="28"/>
      <c r="M96" s="28"/>
    </row>
    <row r="97" spans="2:13" ht="15.75" customHeight="1" hidden="1">
      <c r="B97" s="28"/>
      <c r="C97" s="28" t="e">
        <f>#REF!</f>
        <v>#REF!</v>
      </c>
      <c r="D97" s="28"/>
      <c r="E97" s="28"/>
      <c r="F97" s="28"/>
      <c r="G97" s="28"/>
      <c r="H97" s="28"/>
      <c r="I97" s="28"/>
      <c r="J97" s="28"/>
      <c r="K97" s="28"/>
      <c r="L97" s="28"/>
      <c r="M97" s="28"/>
    </row>
    <row r="98" spans="2:13" ht="15.75" customHeight="1" hidden="1">
      <c r="B98" s="28"/>
      <c r="C98" s="28" t="e">
        <f>#REF!</f>
        <v>#REF!</v>
      </c>
      <c r="D98" s="28"/>
      <c r="E98" s="28"/>
      <c r="F98" s="28"/>
      <c r="G98" s="28"/>
      <c r="H98" s="28"/>
      <c r="I98" s="28"/>
      <c r="J98" s="28"/>
      <c r="K98" s="28"/>
      <c r="L98" s="28"/>
      <c r="M98" s="28"/>
    </row>
    <row r="99" spans="2:13" ht="15.75" customHeight="1" hidden="1" thickBot="1">
      <c r="B99" s="28"/>
      <c r="C99" s="28" t="e">
        <f>#REF!</f>
        <v>#REF!</v>
      </c>
      <c r="D99" s="28"/>
      <c r="E99" s="28"/>
      <c r="F99" s="28"/>
      <c r="G99" s="28"/>
      <c r="H99" s="28"/>
      <c r="I99" s="28"/>
      <c r="J99" s="28"/>
      <c r="K99" s="28"/>
      <c r="L99" s="28"/>
      <c r="M99" s="28"/>
    </row>
    <row r="100" spans="2:13" ht="15.75" customHeight="1" hidden="1">
      <c r="B100" s="28"/>
      <c r="C100" s="28" t="e">
        <f>#REF!</f>
        <v>#REF!</v>
      </c>
      <c r="D100" s="28"/>
      <c r="E100" s="28"/>
      <c r="F100" s="28"/>
      <c r="G100" s="28"/>
      <c r="H100" s="28"/>
      <c r="I100" s="28"/>
      <c r="J100" s="28"/>
      <c r="K100" s="28"/>
      <c r="L100" s="28"/>
      <c r="M100" s="28"/>
    </row>
    <row r="101" spans="2:13" ht="15.75" customHeight="1" hidden="1">
      <c r="B101" s="28"/>
      <c r="C101" s="28" t="e">
        <f>#REF!</f>
        <v>#REF!</v>
      </c>
      <c r="D101" s="28"/>
      <c r="E101" s="28"/>
      <c r="F101" s="28"/>
      <c r="G101" s="28"/>
      <c r="H101" s="28"/>
      <c r="I101" s="28"/>
      <c r="J101" s="28"/>
      <c r="K101" s="28"/>
      <c r="L101" s="28"/>
      <c r="M101" s="28"/>
    </row>
    <row r="102" spans="2:13" ht="15.75" customHeight="1" hidden="1">
      <c r="B102" s="28"/>
      <c r="C102" s="28" t="e">
        <f>#REF!</f>
        <v>#REF!</v>
      </c>
      <c r="D102" s="28"/>
      <c r="E102" s="28"/>
      <c r="F102" s="28"/>
      <c r="G102" s="28"/>
      <c r="H102" s="28"/>
      <c r="I102" s="28"/>
      <c r="J102" s="28"/>
      <c r="K102" s="28"/>
      <c r="L102" s="28"/>
      <c r="M102" s="28"/>
    </row>
    <row r="103" spans="2:13" ht="15.75" customHeight="1" hidden="1">
      <c r="B103" s="28"/>
      <c r="C103" s="28" t="e">
        <f>#REF!</f>
        <v>#REF!</v>
      </c>
      <c r="D103" s="28"/>
      <c r="E103" s="28"/>
      <c r="F103" s="28"/>
      <c r="G103" s="28"/>
      <c r="H103" s="28"/>
      <c r="I103" s="28"/>
      <c r="J103" s="28"/>
      <c r="K103" s="28"/>
      <c r="L103" s="28"/>
      <c r="M103" s="28"/>
    </row>
    <row r="104" spans="2:13" ht="15.75" customHeight="1" hidden="1">
      <c r="B104" s="28"/>
      <c r="C104" s="28" t="e">
        <f>#REF!</f>
        <v>#REF!</v>
      </c>
      <c r="D104" s="28"/>
      <c r="E104" s="28"/>
      <c r="F104" s="28"/>
      <c r="G104" s="28"/>
      <c r="H104" s="28"/>
      <c r="I104" s="28"/>
      <c r="J104" s="28"/>
      <c r="K104" s="28"/>
      <c r="L104" s="28"/>
      <c r="M104" s="28"/>
    </row>
    <row r="105" spans="2:13" ht="15.75" customHeight="1" hidden="1">
      <c r="B105" s="28"/>
      <c r="C105" s="28" t="e">
        <f>#REF!</f>
        <v>#REF!</v>
      </c>
      <c r="D105" s="28"/>
      <c r="E105" s="28"/>
      <c r="F105" s="28"/>
      <c r="G105" s="28"/>
      <c r="H105" s="28"/>
      <c r="I105" s="28"/>
      <c r="J105" s="28"/>
      <c r="K105" s="28"/>
      <c r="L105" s="28"/>
      <c r="M105" s="28"/>
    </row>
    <row r="106" ht="15.75" customHeight="1" hidden="1">
      <c r="C106" s="28" t="e">
        <f>#REF!</f>
        <v>#REF!</v>
      </c>
    </row>
    <row r="107" ht="15.75" customHeight="1" hidden="1">
      <c r="C107" s="28" t="e">
        <f>#REF!</f>
        <v>#REF!</v>
      </c>
    </row>
    <row r="108" ht="15.75" customHeight="1" hidden="1">
      <c r="C108" s="28" t="e">
        <f>#REF!</f>
        <v>#REF!</v>
      </c>
    </row>
    <row r="109" ht="15.75" customHeight="1" hidden="1">
      <c r="C109" s="28" t="e">
        <f>#REF!</f>
        <v>#REF!</v>
      </c>
    </row>
    <row r="110" ht="15.75" customHeight="1" hidden="1">
      <c r="C110" s="28" t="e">
        <f>#REF!</f>
        <v>#REF!</v>
      </c>
    </row>
    <row r="111" ht="15.75" customHeight="1" hidden="1">
      <c r="C111" s="28" t="e">
        <f>#REF!</f>
        <v>#REF!</v>
      </c>
    </row>
    <row r="112" ht="15.75" customHeight="1" hidden="1">
      <c r="C112" s="28" t="e">
        <f>#REF!</f>
        <v>#REF!</v>
      </c>
    </row>
  </sheetData>
  <sheetProtection/>
  <protectedRanges>
    <protectedRange password="CC02" sqref="BJ7:BW17 BQ19:BW23" name="範囲1"/>
  </protectedRanges>
  <mergeCells count="193">
    <mergeCell ref="BB70:BG70"/>
    <mergeCell ref="BH70:BQ70"/>
    <mergeCell ref="BR70:BX70"/>
    <mergeCell ref="BB71:BG71"/>
    <mergeCell ref="BH71:BQ71"/>
    <mergeCell ref="BR71:BX71"/>
    <mergeCell ref="BH67:BQ67"/>
    <mergeCell ref="BR67:BX67"/>
    <mergeCell ref="BB68:BG69"/>
    <mergeCell ref="BH68:BQ68"/>
    <mergeCell ref="BR68:BX68"/>
    <mergeCell ref="BH69:BQ69"/>
    <mergeCell ref="BR69:BX69"/>
    <mergeCell ref="BB61:BX62"/>
    <mergeCell ref="BB63:BI63"/>
    <mergeCell ref="BJ63:BQ63"/>
    <mergeCell ref="BR63:BX63"/>
    <mergeCell ref="BB64:BI64"/>
    <mergeCell ref="BJ64:BQ64"/>
    <mergeCell ref="BR64:BX64"/>
    <mergeCell ref="B54:AO54"/>
    <mergeCell ref="AP54:BJ54"/>
    <mergeCell ref="BK54:BW54"/>
    <mergeCell ref="B55:AO55"/>
    <mergeCell ref="AP55:BJ55"/>
    <mergeCell ref="BK55:BW55"/>
    <mergeCell ref="B52:S52"/>
    <mergeCell ref="T52:AK52"/>
    <mergeCell ref="AL52:AU52"/>
    <mergeCell ref="B53:AO53"/>
    <mergeCell ref="AP53:BJ53"/>
    <mergeCell ref="BK53:BW53"/>
    <mergeCell ref="B49:AO49"/>
    <mergeCell ref="AP49:BJ49"/>
    <mergeCell ref="BK49:BW49"/>
    <mergeCell ref="B50:AO50"/>
    <mergeCell ref="AP50:BJ50"/>
    <mergeCell ref="BK50:BW50"/>
    <mergeCell ref="B40:E40"/>
    <mergeCell ref="F40:AO40"/>
    <mergeCell ref="B47:AO47"/>
    <mergeCell ref="AP47:BJ47"/>
    <mergeCell ref="BK47:BW47"/>
    <mergeCell ref="B48:AO48"/>
    <mergeCell ref="AP48:BJ48"/>
    <mergeCell ref="BK48:BW48"/>
    <mergeCell ref="B45:AO45"/>
    <mergeCell ref="AP45:BJ45"/>
    <mergeCell ref="BK45:BW45"/>
    <mergeCell ref="B46:AO46"/>
    <mergeCell ref="AP46:BJ46"/>
    <mergeCell ref="BK46:BW46"/>
    <mergeCell ref="B38:E38"/>
    <mergeCell ref="F38:AO38"/>
    <mergeCell ref="AP38:BJ38"/>
    <mergeCell ref="BK38:BW38"/>
    <mergeCell ref="AP40:BJ40"/>
    <mergeCell ref="BK40:BW40"/>
    <mergeCell ref="B39:E39"/>
    <mergeCell ref="F39:AO39"/>
    <mergeCell ref="AP39:BJ39"/>
    <mergeCell ref="BK39:BW39"/>
    <mergeCell ref="F34:AO34"/>
    <mergeCell ref="AP34:BJ34"/>
    <mergeCell ref="BK34:BW34"/>
    <mergeCell ref="B35:E36"/>
    <mergeCell ref="F35:AO35"/>
    <mergeCell ref="AP35:BJ35"/>
    <mergeCell ref="BK35:BW35"/>
    <mergeCell ref="F36:AO36"/>
    <mergeCell ref="AP36:BJ36"/>
    <mergeCell ref="BK36:BW36"/>
    <mergeCell ref="AP32:BJ32"/>
    <mergeCell ref="BK32:BW32"/>
    <mergeCell ref="F31:AO31"/>
    <mergeCell ref="AP31:BJ31"/>
    <mergeCell ref="BK31:BW31"/>
    <mergeCell ref="F33:AO33"/>
    <mergeCell ref="AP33:BJ33"/>
    <mergeCell ref="BK33:BW33"/>
    <mergeCell ref="B28:E29"/>
    <mergeCell ref="F28:BJ28"/>
    <mergeCell ref="BK28:BW29"/>
    <mergeCell ref="F29:AO29"/>
    <mergeCell ref="AP29:BJ29"/>
    <mergeCell ref="B30:E34"/>
    <mergeCell ref="F30:AO30"/>
    <mergeCell ref="AP30:BJ30"/>
    <mergeCell ref="BK30:BW30"/>
    <mergeCell ref="F32:AO32"/>
    <mergeCell ref="B23:G23"/>
    <mergeCell ref="H23:AB23"/>
    <mergeCell ref="AC23:BB23"/>
    <mergeCell ref="BC23:BI23"/>
    <mergeCell ref="BJ23:BP23"/>
    <mergeCell ref="BQ23:BW23"/>
    <mergeCell ref="B22:G22"/>
    <mergeCell ref="H22:AB22"/>
    <mergeCell ref="AC22:BB22"/>
    <mergeCell ref="BC22:BI22"/>
    <mergeCell ref="BJ22:BP22"/>
    <mergeCell ref="BQ22:BW22"/>
    <mergeCell ref="B21:G21"/>
    <mergeCell ref="H21:AB21"/>
    <mergeCell ref="AC21:BB21"/>
    <mergeCell ref="BC21:BI21"/>
    <mergeCell ref="BJ21:BP21"/>
    <mergeCell ref="BQ21:BW21"/>
    <mergeCell ref="B20:G20"/>
    <mergeCell ref="H20:AB20"/>
    <mergeCell ref="AC20:BB20"/>
    <mergeCell ref="BC20:BI20"/>
    <mergeCell ref="BJ20:BP20"/>
    <mergeCell ref="BQ20:BW20"/>
    <mergeCell ref="B19:G19"/>
    <mergeCell ref="H19:AB19"/>
    <mergeCell ref="AC19:BB19"/>
    <mergeCell ref="BC19:BI19"/>
    <mergeCell ref="BJ19:BP19"/>
    <mergeCell ref="BQ19:BW19"/>
    <mergeCell ref="B17:G17"/>
    <mergeCell ref="H17:AB17"/>
    <mergeCell ref="AC17:BB17"/>
    <mergeCell ref="BC17:BI17"/>
    <mergeCell ref="BJ17:BP17"/>
    <mergeCell ref="BQ17:BW17"/>
    <mergeCell ref="B16:G16"/>
    <mergeCell ref="H16:AB16"/>
    <mergeCell ref="AC16:BB16"/>
    <mergeCell ref="BC16:BI16"/>
    <mergeCell ref="BJ16:BP16"/>
    <mergeCell ref="BQ16:BW16"/>
    <mergeCell ref="B15:G15"/>
    <mergeCell ref="H15:AB15"/>
    <mergeCell ref="AC15:BB15"/>
    <mergeCell ref="BC15:BI15"/>
    <mergeCell ref="BJ15:BP15"/>
    <mergeCell ref="BQ15:BW15"/>
    <mergeCell ref="B14:G14"/>
    <mergeCell ref="H14:AB14"/>
    <mergeCell ref="AC14:BB14"/>
    <mergeCell ref="BC14:BI14"/>
    <mergeCell ref="BJ14:BP14"/>
    <mergeCell ref="BQ14:BW14"/>
    <mergeCell ref="B13:G13"/>
    <mergeCell ref="H13:AB13"/>
    <mergeCell ref="AC13:BB13"/>
    <mergeCell ref="BC13:BI13"/>
    <mergeCell ref="BJ13:BP13"/>
    <mergeCell ref="BQ13:BW13"/>
    <mergeCell ref="B12:G12"/>
    <mergeCell ref="H12:AB12"/>
    <mergeCell ref="AC12:BB12"/>
    <mergeCell ref="BC12:BI12"/>
    <mergeCell ref="BJ12:BP12"/>
    <mergeCell ref="BQ12:BW12"/>
    <mergeCell ref="B11:G11"/>
    <mergeCell ref="H11:AB11"/>
    <mergeCell ref="AC11:BB11"/>
    <mergeCell ref="BC11:BI11"/>
    <mergeCell ref="BJ11:BP11"/>
    <mergeCell ref="BQ11:BW11"/>
    <mergeCell ref="B10:G10"/>
    <mergeCell ref="H10:AB10"/>
    <mergeCell ref="AC10:BB10"/>
    <mergeCell ref="BC10:BI10"/>
    <mergeCell ref="BJ10:BP10"/>
    <mergeCell ref="BQ10:BW10"/>
    <mergeCell ref="B9:G9"/>
    <mergeCell ref="H9:AB9"/>
    <mergeCell ref="AC9:BB9"/>
    <mergeCell ref="BC9:BI9"/>
    <mergeCell ref="BJ9:BP9"/>
    <mergeCell ref="BQ9:BW9"/>
    <mergeCell ref="B8:G8"/>
    <mergeCell ref="H8:AB8"/>
    <mergeCell ref="AC8:BB8"/>
    <mergeCell ref="BC8:BI8"/>
    <mergeCell ref="BJ8:BP8"/>
    <mergeCell ref="BQ8:BW8"/>
    <mergeCell ref="BQ6:BW6"/>
    <mergeCell ref="B7:G7"/>
    <mergeCell ref="H7:AB7"/>
    <mergeCell ref="AC7:BB7"/>
    <mergeCell ref="BC7:BI7"/>
    <mergeCell ref="BJ7:BP7"/>
    <mergeCell ref="BQ7:BW7"/>
    <mergeCell ref="P1:R1"/>
    <mergeCell ref="B6:G6"/>
    <mergeCell ref="H6:AB6"/>
    <mergeCell ref="AC6:BB6"/>
    <mergeCell ref="BC6:BI6"/>
    <mergeCell ref="BJ6:BP6"/>
  </mergeCells>
  <dataValidations count="11">
    <dataValidation type="list" allowBlank="1" showInputMessage="1" imeMode="on" sqref="B38:E41">
      <formula1>"窓,引戸,框ドア,玄関扉"</formula1>
    </dataValidation>
    <dataValidation type="list" allowBlank="1" showInputMessage="1" showErrorMessage="1" promptTitle="地域について" prompt="ドロップダウンリストから該当する地域を選択してください。&#10;熱抵抗の基準値が地域に応じて変わります。" sqref="P1:R1">
      <formula1>"1,2,3,4,5,6,7,8"</formula1>
    </dataValidation>
    <dataValidation type="list" allowBlank="1" showInputMessage="1" showErrorMessage="1" prompt="該当するガラスがリストにない場合には直接入力してください。&#10;（その場合にはカタログや試験成績書の提出が必要です。）" imeMode="on" sqref="AP30:BJ34">
      <formula1>IF(F30=$B$62,$C$62:$C$72,IF(F30=$B$63,$C$73:$C$79,IF(F30=$B$64,$C$80:$C$85,IF(F30=$B$65,$C$86:$C$94,IF(F30=$B$66,$C$95,IF(F30=$B$67,$C$96:$C$99,IF(F30=$B$68,$C$100,"")))))))</formula1>
    </dataValidation>
    <dataValidation type="list" allowBlank="1" showInputMessage="1" showErrorMessage="1" sqref="F32:AO34">
      <formula1>$B$62:$B$68</formula1>
    </dataValidation>
    <dataValidation type="list" allowBlank="1" showInputMessage="1" prompt="該当する建具がリストにない場合には直接入力してください。&#10;（その場合にはカタログや試験成績書の提出が必要です。）" imeMode="on" sqref="F35:AO36">
      <formula1>$B$69:$B$75</formula1>
    </dataValidation>
    <dataValidation type="list" allowBlank="1" showInputMessage="1" prompt="該当するガラスがリストにない場合には直接入力してください。&#10;（その場合にはカタログや試験成績書の提出が必要です。）" imeMode="on" sqref="AP35:BJ36">
      <formula1>IF(F35=$B$69,$C$101:$C$104,IF(F35=$B$70,$C$105,IF(F35=$B$71,$C$106:$C$108,IF(F35=$B$72,$C$109,IF(F35=$B$73,$C$110,IF(F35=$B$74,$C$111,IF(F35=$B$75,$C$112,"")))))))</formula1>
    </dataValidation>
    <dataValidation type="list" allowBlank="1" promptTitle="断熱する部位について" prompt="リストに該当しない場合は直接入力できます。" sqref="H7:AB17">
      <formula1>記入例!#REF!</formula1>
    </dataValidation>
    <dataValidation type="list" allowBlank="1" showInputMessage="1" showErrorMessage="1" sqref="AP46:AP50">
      <formula1>記入例!#REF!</formula1>
    </dataValidation>
    <dataValidation type="list" allowBlank="1" showInputMessage="1" showErrorMessage="1" sqref="B46:B50">
      <formula1>記入例!#REF!</formula1>
    </dataValidation>
    <dataValidation type="list" allowBlank="1" promptTitle="断熱材の名称について" prompt="該当するものがリストにない場合、直接入力できます。" sqref="AC7:BB17">
      <formula1>記入例!#REF!</formula1>
    </dataValidation>
    <dataValidation type="list" allowBlank="1" showInputMessage="1" showErrorMessage="1" sqref="F30:AO31">
      <formula1>$EJ$2:$EJ$5</formula1>
    </dataValidation>
  </dataValidations>
  <printOptions/>
  <pageMargins left="0.7086614173228347" right="0.3937007874015748" top="0.3937007874015748" bottom="0.5118110236220472" header="0.31496062992125984" footer="0.2362204724409449"/>
  <pageSetup horizontalDpi="600" verticalDpi="600" orientation="portrait" paperSize="9" scale="95" r:id="rId4"/>
  <headerFooter alignWithMargins="0">
    <oddFooter>&amp;L&amp;9 20171120&amp;R&amp;9日本ERI株式会社</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28"/>
  <dimension ref="A1:GD155"/>
  <sheetViews>
    <sheetView showGridLines="0" tabSelected="1" view="pageBreakPreview" zoomScaleNormal="85" zoomScaleSheetLayoutView="100" workbookViewId="0" topLeftCell="A1">
      <selection activeCell="GF28" sqref="GF28"/>
    </sheetView>
  </sheetViews>
  <sheetFormatPr defaultColWidth="1.625" defaultRowHeight="15.75" customHeight="1"/>
  <cols>
    <col min="1" max="1" width="0.875" style="1" customWidth="1"/>
    <col min="2" max="2" width="1.625" style="1" customWidth="1"/>
    <col min="3" max="47" width="1.25" style="1" customWidth="1"/>
    <col min="48" max="48" width="2.25390625" style="1" bestFit="1" customWidth="1"/>
    <col min="49" max="68" width="1.25" style="1" customWidth="1"/>
    <col min="69" max="69" width="1.625" style="1" customWidth="1"/>
    <col min="70" max="75" width="1.25" style="1" customWidth="1"/>
    <col min="76" max="76" width="1.00390625" style="1" customWidth="1"/>
    <col min="77" max="77" width="1.625" style="1" hidden="1" customWidth="1"/>
    <col min="78" max="129" width="1.625" style="27" hidden="1" customWidth="1"/>
    <col min="130" max="134" width="1.625" style="186" hidden="1" customWidth="1"/>
    <col min="135" max="136" width="1.625" style="1" hidden="1" customWidth="1"/>
    <col min="137" max="137" width="5.25390625" style="1" hidden="1" customWidth="1"/>
    <col min="138" max="138" width="32.625" style="28" hidden="1" customWidth="1"/>
    <col min="139" max="139" width="15.625" style="28" hidden="1" customWidth="1"/>
    <col min="140" max="140" width="45.00390625" style="17" hidden="1" customWidth="1"/>
    <col min="141" max="141" width="38.50390625" style="1" hidden="1" customWidth="1"/>
    <col min="142" max="142" width="31.375" style="1" hidden="1" customWidth="1"/>
    <col min="143" max="143" width="102.125" style="1" hidden="1" customWidth="1"/>
    <col min="144" max="148" width="15.625" style="1" hidden="1" customWidth="1"/>
    <col min="149" max="149" width="52.00390625" style="1" hidden="1" customWidth="1"/>
    <col min="150" max="154" width="15.625" style="1" hidden="1" customWidth="1"/>
    <col min="155" max="155" width="43.625" style="1" hidden="1" customWidth="1"/>
    <col min="156" max="156" width="15.625" style="1" hidden="1" customWidth="1"/>
    <col min="157" max="192" width="1.625" style="1" customWidth="1"/>
    <col min="193" max="16384" width="1.625" style="1" customWidth="1"/>
  </cols>
  <sheetData>
    <row r="1" spans="2:156" ht="15.75" customHeight="1">
      <c r="B1" s="12" t="s">
        <v>5</v>
      </c>
      <c r="M1" s="2"/>
      <c r="N1" s="3"/>
      <c r="O1" s="3"/>
      <c r="P1" s="210">
        <v>6</v>
      </c>
      <c r="Q1" s="211"/>
      <c r="R1" s="212"/>
      <c r="S1" s="50" t="s">
        <v>42</v>
      </c>
      <c r="CB1" s="51"/>
      <c r="EH1" s="455" t="s">
        <v>16</v>
      </c>
      <c r="EI1" s="456"/>
      <c r="EJ1" s="457"/>
      <c r="EK1" s="40" t="s">
        <v>18</v>
      </c>
      <c r="EL1" s="40" t="s">
        <v>17</v>
      </c>
      <c r="EM1" s="458" t="s">
        <v>18</v>
      </c>
      <c r="EN1" s="458"/>
      <c r="ER1" s="41" t="s">
        <v>17</v>
      </c>
      <c r="ES1" s="40" t="s">
        <v>18</v>
      </c>
      <c r="ET1" s="109" t="s">
        <v>10</v>
      </c>
      <c r="EU1" s="109" t="s">
        <v>233</v>
      </c>
      <c r="EV1" s="109" t="s">
        <v>15</v>
      </c>
      <c r="EY1" s="458" t="s">
        <v>18</v>
      </c>
      <c r="EZ1" s="458"/>
    </row>
    <row r="2" spans="2:156" ht="15.75" customHeight="1">
      <c r="B2" s="12"/>
      <c r="C2" s="2"/>
      <c r="D2" s="2"/>
      <c r="E2" s="2"/>
      <c r="F2" s="2"/>
      <c r="G2" s="2"/>
      <c r="H2" s="2"/>
      <c r="I2" s="2"/>
      <c r="J2" s="2"/>
      <c r="K2" s="2"/>
      <c r="L2" s="2"/>
      <c r="M2" s="2"/>
      <c r="N2" s="3"/>
      <c r="O2" s="3"/>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CB2"/>
      <c r="EH2" s="37" t="s">
        <v>19</v>
      </c>
      <c r="EI2" s="78"/>
      <c r="EJ2" s="187" t="s">
        <v>237</v>
      </c>
      <c r="EK2" s="91" t="str">
        <f>EJ2</f>
        <v>〔一重〕木製又はﾌﾟﾗｽﾁｯｸ製</v>
      </c>
      <c r="EL2" s="91" t="s">
        <v>63</v>
      </c>
      <c r="EM2" s="91" t="str">
        <f>EK2&amp;EL2</f>
        <v>〔一重〕木製又はﾌﾟﾗｽﾁｯｸ製ダブルLow-E三層複層（G7以上×2）</v>
      </c>
      <c r="EN2" s="92">
        <v>1.6</v>
      </c>
      <c r="EO2" s="36"/>
      <c r="ER2" s="42" t="s">
        <v>10</v>
      </c>
      <c r="ES2" s="39" t="s">
        <v>234</v>
      </c>
      <c r="ET2" s="43">
        <v>0.54</v>
      </c>
      <c r="EU2" s="110">
        <v>0.34</v>
      </c>
      <c r="EV2" s="110">
        <v>0.12</v>
      </c>
      <c r="EW2" s="11"/>
      <c r="EX2" s="9"/>
      <c r="EY2" s="38" t="s">
        <v>91</v>
      </c>
      <c r="EZ2" s="38">
        <v>50</v>
      </c>
    </row>
    <row r="3" spans="2:156" ht="15.75" customHeight="1" thickBot="1">
      <c r="B3" s="12"/>
      <c r="C3" s="2"/>
      <c r="D3" s="2"/>
      <c r="E3" s="2"/>
      <c r="F3" s="2"/>
      <c r="G3" s="2"/>
      <c r="H3" s="2"/>
      <c r="I3" s="2"/>
      <c r="J3" s="2"/>
      <c r="K3" s="2"/>
      <c r="L3" s="2"/>
      <c r="M3" s="2"/>
      <c r="N3" s="3"/>
      <c r="O3" s="3"/>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EH3" s="37" t="s">
        <v>20</v>
      </c>
      <c r="EI3" s="78"/>
      <c r="EJ3" s="188" t="s">
        <v>398</v>
      </c>
      <c r="EK3" s="91" t="str">
        <f>EJ2</f>
        <v>〔一重〕木製又はﾌﾟﾗｽﾁｯｸ製</v>
      </c>
      <c r="EL3" s="93" t="s">
        <v>64</v>
      </c>
      <c r="EM3" s="91" t="str">
        <f>EK3&amp;EL3</f>
        <v>〔一重〕木製又はﾌﾟﾗｽﾁｯｸ製Low-E三層複層（G6以上×2）</v>
      </c>
      <c r="EN3" s="92">
        <v>1.7</v>
      </c>
      <c r="EO3" s="36"/>
      <c r="ER3" s="42" t="s">
        <v>233</v>
      </c>
      <c r="ES3" s="118" t="s">
        <v>235</v>
      </c>
      <c r="ET3" s="119">
        <v>0.33</v>
      </c>
      <c r="EU3" s="120">
        <v>0.22</v>
      </c>
      <c r="EV3" s="120">
        <v>0.08</v>
      </c>
      <c r="EW3" s="11"/>
      <c r="EX3" s="9"/>
      <c r="EY3" s="38" t="s">
        <v>92</v>
      </c>
      <c r="EZ3" s="38">
        <v>49</v>
      </c>
    </row>
    <row r="4" spans="2:156" ht="15.75" customHeight="1">
      <c r="B4" s="3" t="s">
        <v>7</v>
      </c>
      <c r="D4" s="2"/>
      <c r="E4" s="2"/>
      <c r="F4" s="2"/>
      <c r="G4" s="2"/>
      <c r="H4" s="2"/>
      <c r="I4" s="2"/>
      <c r="J4" s="2"/>
      <c r="K4" s="2"/>
      <c r="L4" s="2"/>
      <c r="M4" s="2"/>
      <c r="N4" s="3"/>
      <c r="O4" s="3"/>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4"/>
      <c r="EH4" s="37" t="s">
        <v>53</v>
      </c>
      <c r="EI4" s="78"/>
      <c r="EJ4" s="188" t="s">
        <v>60</v>
      </c>
      <c r="EK4" s="91" t="str">
        <f>EJ2</f>
        <v>〔一重〕木製又はﾌﾟﾗｽﾁｯｸ製</v>
      </c>
      <c r="EL4" s="93" t="s">
        <v>65</v>
      </c>
      <c r="EM4" s="91" t="str">
        <f aca="true" t="shared" si="0" ref="EM4:EM34">EK4&amp;EL4</f>
        <v>〔一重〕木製又はﾌﾟﾗｽﾁｯｸ製Low-E三層複層（A9以上×2）</v>
      </c>
      <c r="EN4" s="92">
        <v>1.7</v>
      </c>
      <c r="EO4" s="36"/>
      <c r="ER4" s="42" t="s">
        <v>15</v>
      </c>
      <c r="ES4" s="124" t="s">
        <v>239</v>
      </c>
      <c r="ET4" s="125">
        <v>0.59</v>
      </c>
      <c r="EU4" s="126">
        <v>0.37</v>
      </c>
      <c r="EV4" s="126">
        <v>0.14</v>
      </c>
      <c r="EW4" s="11"/>
      <c r="EX4" s="9"/>
      <c r="EY4" s="38" t="s">
        <v>93</v>
      </c>
      <c r="EZ4" s="38">
        <v>48</v>
      </c>
    </row>
    <row r="5" spans="2:156" s="5" customFormat="1" ht="15.75" customHeight="1" thickBot="1">
      <c r="B5" s="1"/>
      <c r="C5" s="2"/>
      <c r="D5" s="2"/>
      <c r="E5" s="2"/>
      <c r="F5" s="2"/>
      <c r="G5" s="2"/>
      <c r="H5" s="2"/>
      <c r="I5" s="2"/>
      <c r="J5" s="2"/>
      <c r="K5" s="2"/>
      <c r="L5" s="2"/>
      <c r="M5" s="2"/>
      <c r="N5" s="6"/>
      <c r="O5" s="6"/>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1"/>
      <c r="EH5" s="37" t="s">
        <v>54</v>
      </c>
      <c r="EI5" s="78"/>
      <c r="EJ5" s="188" t="s">
        <v>465</v>
      </c>
      <c r="EK5" s="91" t="str">
        <f>EJ2</f>
        <v>〔一重〕木製又はﾌﾟﾗｽﾁｯｸ製</v>
      </c>
      <c r="EL5" s="93" t="s">
        <v>66</v>
      </c>
      <c r="EM5" s="91" t="str">
        <f t="shared" si="0"/>
        <v>〔一重〕木製又はﾌﾟﾗｽﾁｯｸ製Low-E複層（G12以上）</v>
      </c>
      <c r="EN5" s="92">
        <v>1.9</v>
      </c>
      <c r="EO5" s="36"/>
      <c r="ES5" s="127" t="s">
        <v>240</v>
      </c>
      <c r="ET5" s="128">
        <v>0.37</v>
      </c>
      <c r="EU5" s="129">
        <v>0.25</v>
      </c>
      <c r="EV5" s="129">
        <v>0.1</v>
      </c>
      <c r="EW5" s="11"/>
      <c r="EX5" s="9"/>
      <c r="EY5" s="38" t="s">
        <v>94</v>
      </c>
      <c r="EZ5" s="38">
        <v>45</v>
      </c>
    </row>
    <row r="6" spans="2:156" s="5" customFormat="1" ht="15.75" customHeight="1" thickBot="1">
      <c r="B6" s="213" t="s">
        <v>8</v>
      </c>
      <c r="C6" s="214"/>
      <c r="D6" s="214"/>
      <c r="E6" s="214"/>
      <c r="F6" s="214"/>
      <c r="G6" s="214"/>
      <c r="H6" s="215" t="s">
        <v>1</v>
      </c>
      <c r="I6" s="216"/>
      <c r="J6" s="216"/>
      <c r="K6" s="216"/>
      <c r="L6" s="216"/>
      <c r="M6" s="216"/>
      <c r="N6" s="216"/>
      <c r="O6" s="216"/>
      <c r="P6" s="216"/>
      <c r="Q6" s="216"/>
      <c r="R6" s="216"/>
      <c r="S6" s="216"/>
      <c r="T6" s="216"/>
      <c r="U6" s="216"/>
      <c r="V6" s="216"/>
      <c r="W6" s="216"/>
      <c r="X6" s="216"/>
      <c r="Y6" s="216"/>
      <c r="Z6" s="216"/>
      <c r="AA6" s="216"/>
      <c r="AB6" s="217"/>
      <c r="AC6" s="218" t="s">
        <v>2</v>
      </c>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20"/>
      <c r="BC6" s="218" t="s">
        <v>6</v>
      </c>
      <c r="BD6" s="221"/>
      <c r="BE6" s="221"/>
      <c r="BF6" s="221"/>
      <c r="BG6" s="221"/>
      <c r="BH6" s="221"/>
      <c r="BI6" s="222"/>
      <c r="BJ6" s="218" t="s">
        <v>9</v>
      </c>
      <c r="BK6" s="221"/>
      <c r="BL6" s="221"/>
      <c r="BM6" s="221"/>
      <c r="BN6" s="221"/>
      <c r="BO6" s="221"/>
      <c r="BP6" s="222"/>
      <c r="BQ6" s="218" t="s">
        <v>0</v>
      </c>
      <c r="BR6" s="221"/>
      <c r="BS6" s="221"/>
      <c r="BT6" s="221"/>
      <c r="BU6" s="221"/>
      <c r="BV6" s="221"/>
      <c r="BW6" s="223"/>
      <c r="EH6" s="37" t="s">
        <v>21</v>
      </c>
      <c r="EI6" s="78"/>
      <c r="EJ6" s="188" t="s">
        <v>231</v>
      </c>
      <c r="EK6" s="91" t="str">
        <f>EJ2</f>
        <v>〔一重〕木製又はﾌﾟﾗｽﾁｯｸ製</v>
      </c>
      <c r="EL6" s="93" t="s">
        <v>67</v>
      </c>
      <c r="EM6" s="91" t="str">
        <f t="shared" si="0"/>
        <v>〔一重〕木製又はﾌﾟﾗｽﾁｯｸ製Low-E複層（A10以上）</v>
      </c>
      <c r="EN6" s="92">
        <v>2.33</v>
      </c>
      <c r="EO6" s="36"/>
      <c r="ES6" s="121" t="s">
        <v>241</v>
      </c>
      <c r="ET6" s="122">
        <v>0.64</v>
      </c>
      <c r="EU6" s="123">
        <v>0.38</v>
      </c>
      <c r="EV6" s="123">
        <v>0.15</v>
      </c>
      <c r="EW6" s="11"/>
      <c r="EX6" s="9"/>
      <c r="EY6" s="75" t="s">
        <v>95</v>
      </c>
      <c r="EZ6" s="76">
        <v>44</v>
      </c>
    </row>
    <row r="7" spans="2:156" s="5" customFormat="1" ht="15.75" customHeight="1" thickBot="1" thickTop="1">
      <c r="B7" s="258"/>
      <c r="C7" s="259"/>
      <c r="D7" s="259"/>
      <c r="E7" s="259"/>
      <c r="F7" s="259"/>
      <c r="G7" s="259"/>
      <c r="H7" s="227"/>
      <c r="I7" s="228"/>
      <c r="J7" s="228"/>
      <c r="K7" s="228"/>
      <c r="L7" s="228"/>
      <c r="M7" s="228"/>
      <c r="N7" s="228"/>
      <c r="O7" s="228"/>
      <c r="P7" s="228"/>
      <c r="Q7" s="228"/>
      <c r="R7" s="228"/>
      <c r="S7" s="228"/>
      <c r="T7" s="228"/>
      <c r="U7" s="228"/>
      <c r="V7" s="228"/>
      <c r="W7" s="228"/>
      <c r="X7" s="228"/>
      <c r="Y7" s="228"/>
      <c r="Z7" s="228"/>
      <c r="AA7" s="228"/>
      <c r="AB7" s="229"/>
      <c r="AC7" s="227"/>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9"/>
      <c r="BC7" s="230"/>
      <c r="BD7" s="231"/>
      <c r="BE7" s="231"/>
      <c r="BF7" s="231"/>
      <c r="BG7" s="231"/>
      <c r="BH7" s="231"/>
      <c r="BI7" s="232"/>
      <c r="BJ7" s="233">
        <f aca="true" t="shared" si="1" ref="BJ7:BJ17">IF(ISERROR(INDEX($EY$2:$EZ$151,MATCH(AC7,$EY$2:$EY$151,0),2))=TRUE,"",INDEX($EY$2:$EZ$151,MATCH(AC7,$EY$2:$EY$151,0),2))</f>
      </c>
      <c r="BK7" s="234"/>
      <c r="BL7" s="234"/>
      <c r="BM7" s="234"/>
      <c r="BN7" s="234"/>
      <c r="BO7" s="234"/>
      <c r="BP7" s="235"/>
      <c r="BQ7" s="236">
        <f>IF(BJ7="","",ROUNDDOWN(BC7/BJ7,2))</f>
      </c>
      <c r="BR7" s="237"/>
      <c r="BS7" s="237"/>
      <c r="BT7" s="237"/>
      <c r="BU7" s="237"/>
      <c r="BV7" s="237"/>
      <c r="BW7" s="238"/>
      <c r="EH7" s="37" t="s">
        <v>22</v>
      </c>
      <c r="EI7" s="78"/>
      <c r="EJ7" s="94" t="s">
        <v>462</v>
      </c>
      <c r="EK7" s="91" t="str">
        <f>EJ2</f>
        <v>〔一重〕木製又はﾌﾟﾗｽﾁｯｸ製</v>
      </c>
      <c r="EL7" s="93" t="s">
        <v>68</v>
      </c>
      <c r="EM7" s="91" t="str">
        <f t="shared" si="0"/>
        <v>〔一重〕木製又はﾌﾟﾗｽﾁｯｸ製Low-E複層（G8以上G12未満）</v>
      </c>
      <c r="EN7" s="92">
        <v>2.33</v>
      </c>
      <c r="EO7" s="36"/>
      <c r="ES7" s="118" t="s">
        <v>242</v>
      </c>
      <c r="ET7" s="119">
        <v>0.4</v>
      </c>
      <c r="EU7" s="120">
        <v>0.26</v>
      </c>
      <c r="EV7" s="120">
        <v>0.11</v>
      </c>
      <c r="EW7" s="11"/>
      <c r="EX7" s="9"/>
      <c r="EY7" s="38" t="s">
        <v>96</v>
      </c>
      <c r="EZ7" s="70">
        <v>45</v>
      </c>
    </row>
    <row r="8" spans="2:156" s="5" customFormat="1" ht="15.75" customHeight="1">
      <c r="B8" s="459"/>
      <c r="C8" s="460"/>
      <c r="D8" s="460"/>
      <c r="E8" s="460"/>
      <c r="F8" s="460"/>
      <c r="G8" s="460"/>
      <c r="H8" s="227"/>
      <c r="I8" s="228"/>
      <c r="J8" s="228"/>
      <c r="K8" s="228"/>
      <c r="L8" s="228"/>
      <c r="M8" s="228"/>
      <c r="N8" s="228"/>
      <c r="O8" s="228"/>
      <c r="P8" s="228"/>
      <c r="Q8" s="228"/>
      <c r="R8" s="228"/>
      <c r="S8" s="228"/>
      <c r="T8" s="228"/>
      <c r="U8" s="228"/>
      <c r="V8" s="228"/>
      <c r="W8" s="228"/>
      <c r="X8" s="228"/>
      <c r="Y8" s="228"/>
      <c r="Z8" s="228"/>
      <c r="AA8" s="228"/>
      <c r="AB8" s="229"/>
      <c r="AC8" s="227"/>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9"/>
      <c r="BC8" s="241"/>
      <c r="BD8" s="242"/>
      <c r="BE8" s="242"/>
      <c r="BF8" s="242"/>
      <c r="BG8" s="242"/>
      <c r="BH8" s="242"/>
      <c r="BI8" s="243"/>
      <c r="BJ8" s="233">
        <f t="shared" si="1"/>
      </c>
      <c r="BK8" s="234"/>
      <c r="BL8" s="234"/>
      <c r="BM8" s="234"/>
      <c r="BN8" s="234"/>
      <c r="BO8" s="234"/>
      <c r="BP8" s="235"/>
      <c r="BQ8" s="236">
        <f aca="true" t="shared" si="2" ref="BQ8:BQ17">IF(BJ8="","",ROUNDDOWN(BC8/BJ8,2))</f>
      </c>
      <c r="BR8" s="237"/>
      <c r="BS8" s="237"/>
      <c r="BT8" s="237"/>
      <c r="BU8" s="237"/>
      <c r="BV8" s="237"/>
      <c r="BW8" s="238"/>
      <c r="BX8" s="2"/>
      <c r="EH8" s="37" t="s">
        <v>437</v>
      </c>
      <c r="EI8" s="78"/>
      <c r="EJ8" s="97" t="s">
        <v>461</v>
      </c>
      <c r="EK8" s="91" t="str">
        <f>EJ2</f>
        <v>〔一重〕木製又はﾌﾟﾗｽﾁｯｸ製</v>
      </c>
      <c r="EL8" s="93" t="s">
        <v>69</v>
      </c>
      <c r="EM8" s="91" t="str">
        <f t="shared" si="0"/>
        <v>〔一重〕木製又はﾌﾟﾗｽﾁｯｸ製複層（A10以上）</v>
      </c>
      <c r="EN8" s="92">
        <v>2.91</v>
      </c>
      <c r="EO8" s="36"/>
      <c r="ES8" s="124" t="s">
        <v>243</v>
      </c>
      <c r="ET8" s="125">
        <v>0.61</v>
      </c>
      <c r="EU8" s="126">
        <v>0.33</v>
      </c>
      <c r="EV8" s="126">
        <v>0.14</v>
      </c>
      <c r="EW8" s="11"/>
      <c r="EX8" s="9"/>
      <c r="EY8" s="38" t="s">
        <v>97</v>
      </c>
      <c r="EZ8" s="70">
        <v>44</v>
      </c>
    </row>
    <row r="9" spans="2:156" s="5" customFormat="1" ht="15.75" customHeight="1">
      <c r="B9" s="258"/>
      <c r="C9" s="259"/>
      <c r="D9" s="259"/>
      <c r="E9" s="259"/>
      <c r="F9" s="259"/>
      <c r="G9" s="259"/>
      <c r="H9" s="227"/>
      <c r="I9" s="228"/>
      <c r="J9" s="228"/>
      <c r="K9" s="228"/>
      <c r="L9" s="228"/>
      <c r="M9" s="228"/>
      <c r="N9" s="228"/>
      <c r="O9" s="228"/>
      <c r="P9" s="228"/>
      <c r="Q9" s="228"/>
      <c r="R9" s="228"/>
      <c r="S9" s="228"/>
      <c r="T9" s="228"/>
      <c r="U9" s="228"/>
      <c r="V9" s="228"/>
      <c r="W9" s="228"/>
      <c r="X9" s="228"/>
      <c r="Y9" s="228"/>
      <c r="Z9" s="228"/>
      <c r="AA9" s="228"/>
      <c r="AB9" s="229"/>
      <c r="AC9" s="227"/>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9"/>
      <c r="BC9" s="241"/>
      <c r="BD9" s="242"/>
      <c r="BE9" s="242"/>
      <c r="BF9" s="242"/>
      <c r="BG9" s="242"/>
      <c r="BH9" s="242"/>
      <c r="BI9" s="243"/>
      <c r="BJ9" s="233">
        <f t="shared" si="1"/>
      </c>
      <c r="BK9" s="234"/>
      <c r="BL9" s="234"/>
      <c r="BM9" s="234"/>
      <c r="BN9" s="234"/>
      <c r="BO9" s="234"/>
      <c r="BP9" s="235"/>
      <c r="BQ9" s="236">
        <f t="shared" si="2"/>
      </c>
      <c r="BR9" s="237"/>
      <c r="BS9" s="237"/>
      <c r="BT9" s="237"/>
      <c r="BU9" s="237"/>
      <c r="BV9" s="237"/>
      <c r="BW9" s="238"/>
      <c r="BX9" s="2"/>
      <c r="EH9" s="37" t="s">
        <v>23</v>
      </c>
      <c r="EI9" s="78"/>
      <c r="EJ9" s="97" t="s">
        <v>460</v>
      </c>
      <c r="EK9" s="91" t="str">
        <f>EJ2</f>
        <v>〔一重〕木製又はﾌﾟﾗｽﾁｯｸ製</v>
      </c>
      <c r="EL9" s="93" t="s">
        <v>70</v>
      </c>
      <c r="EM9" s="91" t="str">
        <f t="shared" si="0"/>
        <v>〔一重〕木製又はﾌﾟﾗｽﾁｯｸ製Low-E複層（A5以上A10未満）</v>
      </c>
      <c r="EN9" s="92">
        <v>2.91</v>
      </c>
      <c r="EO9" s="36"/>
      <c r="ES9" s="39" t="s">
        <v>244</v>
      </c>
      <c r="ET9" s="43">
        <v>0.38</v>
      </c>
      <c r="EU9" s="110">
        <v>0.24</v>
      </c>
      <c r="EV9" s="110">
        <v>0.1</v>
      </c>
      <c r="EW9" s="11"/>
      <c r="EX9" s="9"/>
      <c r="EY9" s="38" t="s">
        <v>98</v>
      </c>
      <c r="EZ9" s="70">
        <v>42</v>
      </c>
    </row>
    <row r="10" spans="2:156" s="5" customFormat="1" ht="15.75" customHeight="1">
      <c r="B10" s="258"/>
      <c r="C10" s="259"/>
      <c r="D10" s="259"/>
      <c r="E10" s="259"/>
      <c r="F10" s="259"/>
      <c r="G10" s="259"/>
      <c r="H10" s="227"/>
      <c r="I10" s="228"/>
      <c r="J10" s="228"/>
      <c r="K10" s="228"/>
      <c r="L10" s="228"/>
      <c r="M10" s="228"/>
      <c r="N10" s="228"/>
      <c r="O10" s="228"/>
      <c r="P10" s="228"/>
      <c r="Q10" s="228"/>
      <c r="R10" s="228"/>
      <c r="S10" s="228"/>
      <c r="T10" s="228"/>
      <c r="U10" s="228"/>
      <c r="V10" s="228"/>
      <c r="W10" s="228"/>
      <c r="X10" s="228"/>
      <c r="Y10" s="228"/>
      <c r="Z10" s="228"/>
      <c r="AA10" s="228"/>
      <c r="AB10" s="229"/>
      <c r="AC10" s="227"/>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9"/>
      <c r="BC10" s="241"/>
      <c r="BD10" s="242"/>
      <c r="BE10" s="242"/>
      <c r="BF10" s="242"/>
      <c r="BG10" s="242"/>
      <c r="BH10" s="242"/>
      <c r="BI10" s="243"/>
      <c r="BJ10" s="233">
        <f t="shared" si="1"/>
      </c>
      <c r="BK10" s="234"/>
      <c r="BL10" s="234"/>
      <c r="BM10" s="234"/>
      <c r="BN10" s="234"/>
      <c r="BO10" s="234"/>
      <c r="BP10" s="235"/>
      <c r="BQ10" s="236">
        <f t="shared" si="2"/>
      </c>
      <c r="BR10" s="237"/>
      <c r="BS10" s="237"/>
      <c r="BT10" s="237"/>
      <c r="BU10" s="237"/>
      <c r="BV10" s="237"/>
      <c r="BW10" s="238"/>
      <c r="EH10" s="37" t="s">
        <v>46</v>
      </c>
      <c r="EI10" s="78"/>
      <c r="EJ10" s="93" t="s">
        <v>459</v>
      </c>
      <c r="EK10" s="91" t="str">
        <f>EJ2</f>
        <v>〔一重〕木製又はﾌﾟﾗｽﾁｯｸ製</v>
      </c>
      <c r="EL10" s="93" t="s">
        <v>448</v>
      </c>
      <c r="EM10" s="91" t="str">
        <f t="shared" si="0"/>
        <v>〔一重〕木製又はﾌﾟﾗｽﾁｯｸ製Low-E複層（G4以上G8未満）</v>
      </c>
      <c r="EN10" s="92">
        <v>2.91</v>
      </c>
      <c r="EO10" s="36"/>
      <c r="ES10" s="39" t="s">
        <v>245</v>
      </c>
      <c r="ET10" s="43">
        <v>0.16</v>
      </c>
      <c r="EU10" s="110">
        <v>0.12</v>
      </c>
      <c r="EV10" s="110">
        <v>0.06</v>
      </c>
      <c r="EW10" s="11"/>
      <c r="EX10" s="9"/>
      <c r="EY10" s="38" t="s">
        <v>99</v>
      </c>
      <c r="EZ10" s="70">
        <v>41</v>
      </c>
    </row>
    <row r="11" spans="2:156" s="5" customFormat="1" ht="15.75" customHeight="1" thickBot="1">
      <c r="B11" s="461"/>
      <c r="C11" s="462"/>
      <c r="D11" s="462"/>
      <c r="E11" s="462"/>
      <c r="F11" s="462"/>
      <c r="G11" s="462"/>
      <c r="H11" s="227"/>
      <c r="I11" s="228"/>
      <c r="J11" s="228"/>
      <c r="K11" s="228"/>
      <c r="L11" s="228"/>
      <c r="M11" s="228"/>
      <c r="N11" s="228"/>
      <c r="O11" s="228"/>
      <c r="P11" s="228"/>
      <c r="Q11" s="228"/>
      <c r="R11" s="228"/>
      <c r="S11" s="228"/>
      <c r="T11" s="228"/>
      <c r="U11" s="228"/>
      <c r="V11" s="228"/>
      <c r="W11" s="228"/>
      <c r="X11" s="228"/>
      <c r="Y11" s="228"/>
      <c r="Z11" s="228"/>
      <c r="AA11" s="228"/>
      <c r="AB11" s="229"/>
      <c r="AC11" s="227"/>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9"/>
      <c r="BC11" s="241"/>
      <c r="BD11" s="242"/>
      <c r="BE11" s="242"/>
      <c r="BF11" s="242"/>
      <c r="BG11" s="242"/>
      <c r="BH11" s="242"/>
      <c r="BI11" s="243"/>
      <c r="BJ11" s="233">
        <f t="shared" si="1"/>
      </c>
      <c r="BK11" s="234"/>
      <c r="BL11" s="234"/>
      <c r="BM11" s="234"/>
      <c r="BN11" s="234"/>
      <c r="BO11" s="234"/>
      <c r="BP11" s="235"/>
      <c r="BQ11" s="236">
        <f t="shared" si="2"/>
      </c>
      <c r="BR11" s="237"/>
      <c r="BS11" s="237"/>
      <c r="BT11" s="237"/>
      <c r="BU11" s="237"/>
      <c r="BV11" s="237"/>
      <c r="BW11" s="238"/>
      <c r="EH11" s="37" t="s">
        <v>47</v>
      </c>
      <c r="EI11" s="78"/>
      <c r="EJ11" s="93" t="s">
        <v>454</v>
      </c>
      <c r="EK11" s="91" t="str">
        <f>EJ2</f>
        <v>〔一重〕木製又はﾌﾟﾗｽﾁｯｸ製</v>
      </c>
      <c r="EL11" s="93" t="s">
        <v>71</v>
      </c>
      <c r="EM11" s="91" t="str">
        <f t="shared" si="0"/>
        <v>〔一重〕木製又はﾌﾟﾗｽﾁｯｸ製複層（A6以上A10未満）</v>
      </c>
      <c r="EN11" s="92">
        <v>3.49</v>
      </c>
      <c r="EO11" s="36"/>
      <c r="ES11" s="127" t="s">
        <v>246</v>
      </c>
      <c r="ET11" s="128">
        <v>0.52</v>
      </c>
      <c r="EU11" s="129">
        <v>0.28</v>
      </c>
      <c r="EV11" s="129">
        <v>0.12</v>
      </c>
      <c r="EW11" s="11"/>
      <c r="EX11" s="9"/>
      <c r="EY11" s="38" t="s">
        <v>100</v>
      </c>
      <c r="EZ11" s="70">
        <v>40</v>
      </c>
    </row>
    <row r="12" spans="2:156" s="5" customFormat="1" ht="15.75" customHeight="1" thickBot="1">
      <c r="B12" s="258"/>
      <c r="C12" s="259"/>
      <c r="D12" s="259"/>
      <c r="E12" s="259"/>
      <c r="F12" s="259"/>
      <c r="G12" s="259"/>
      <c r="H12" s="227"/>
      <c r="I12" s="228"/>
      <c r="J12" s="228"/>
      <c r="K12" s="228"/>
      <c r="L12" s="228"/>
      <c r="M12" s="228"/>
      <c r="N12" s="228"/>
      <c r="O12" s="228"/>
      <c r="P12" s="228"/>
      <c r="Q12" s="228"/>
      <c r="R12" s="228"/>
      <c r="S12" s="228"/>
      <c r="T12" s="228"/>
      <c r="U12" s="228"/>
      <c r="V12" s="228"/>
      <c r="W12" s="228"/>
      <c r="X12" s="228"/>
      <c r="Y12" s="228"/>
      <c r="Z12" s="228"/>
      <c r="AA12" s="228"/>
      <c r="AB12" s="229"/>
      <c r="AC12" s="227"/>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9"/>
      <c r="BC12" s="241"/>
      <c r="BD12" s="242"/>
      <c r="BE12" s="242"/>
      <c r="BF12" s="242"/>
      <c r="BG12" s="242"/>
      <c r="BH12" s="242"/>
      <c r="BI12" s="243"/>
      <c r="BJ12" s="233">
        <f t="shared" si="1"/>
      </c>
      <c r="BK12" s="234"/>
      <c r="BL12" s="234"/>
      <c r="BM12" s="234"/>
      <c r="BN12" s="234"/>
      <c r="BO12" s="234"/>
      <c r="BP12" s="235"/>
      <c r="BQ12" s="236">
        <f t="shared" si="2"/>
      </c>
      <c r="BR12" s="237"/>
      <c r="BS12" s="237"/>
      <c r="BT12" s="237"/>
      <c r="BU12" s="237"/>
      <c r="BV12" s="237"/>
      <c r="BW12" s="238"/>
      <c r="EH12" s="37" t="s">
        <v>48</v>
      </c>
      <c r="EI12" s="78"/>
      <c r="EJ12" s="93" t="s">
        <v>455</v>
      </c>
      <c r="EK12" s="91" t="str">
        <f>EJ2</f>
        <v>〔一重〕木製又はﾌﾟﾗｽﾁｯｸ製</v>
      </c>
      <c r="EL12" s="93" t="s">
        <v>72</v>
      </c>
      <c r="EM12" s="91" t="str">
        <f t="shared" si="0"/>
        <v>〔一重〕木製又はﾌﾟﾗｽﾁｯｸ製単板</v>
      </c>
      <c r="EN12" s="92">
        <v>6.51</v>
      </c>
      <c r="EO12" s="36"/>
      <c r="ES12" s="130" t="s">
        <v>247</v>
      </c>
      <c r="ET12" s="131">
        <v>0.79</v>
      </c>
      <c r="EU12" s="132">
        <v>0.38</v>
      </c>
      <c r="EV12" s="132">
        <v>0.17</v>
      </c>
      <c r="EW12" s="11"/>
      <c r="EX12" s="9"/>
      <c r="EY12" s="71" t="s">
        <v>101</v>
      </c>
      <c r="EZ12" s="72">
        <v>38</v>
      </c>
    </row>
    <row r="13" spans="2:156" s="5" customFormat="1" ht="15.75" customHeight="1" thickBot="1">
      <c r="B13" s="463"/>
      <c r="C13" s="242"/>
      <c r="D13" s="242"/>
      <c r="E13" s="242"/>
      <c r="F13" s="242"/>
      <c r="G13" s="243"/>
      <c r="H13" s="227"/>
      <c r="I13" s="228"/>
      <c r="J13" s="228"/>
      <c r="K13" s="228"/>
      <c r="L13" s="228"/>
      <c r="M13" s="228"/>
      <c r="N13" s="228"/>
      <c r="O13" s="228"/>
      <c r="P13" s="228"/>
      <c r="Q13" s="228"/>
      <c r="R13" s="228"/>
      <c r="S13" s="228"/>
      <c r="T13" s="228"/>
      <c r="U13" s="228"/>
      <c r="V13" s="228"/>
      <c r="W13" s="228"/>
      <c r="X13" s="228"/>
      <c r="Y13" s="228"/>
      <c r="Z13" s="228"/>
      <c r="AA13" s="228"/>
      <c r="AB13" s="229"/>
      <c r="AC13" s="227"/>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9"/>
      <c r="BC13" s="241"/>
      <c r="BD13" s="242"/>
      <c r="BE13" s="242"/>
      <c r="BF13" s="242"/>
      <c r="BG13" s="242"/>
      <c r="BH13" s="242"/>
      <c r="BI13" s="243"/>
      <c r="BJ13" s="233">
        <f t="shared" si="1"/>
      </c>
      <c r="BK13" s="234"/>
      <c r="BL13" s="234"/>
      <c r="BM13" s="234"/>
      <c r="BN13" s="234"/>
      <c r="BO13" s="234"/>
      <c r="BP13" s="235"/>
      <c r="BQ13" s="236">
        <f t="shared" si="2"/>
      </c>
      <c r="BR13" s="237"/>
      <c r="BS13" s="237"/>
      <c r="BT13" s="237"/>
      <c r="BU13" s="237"/>
      <c r="BV13" s="237"/>
      <c r="BW13" s="238"/>
      <c r="EH13" s="37" t="s">
        <v>49</v>
      </c>
      <c r="EI13" s="90"/>
      <c r="EJ13" s="94" t="s">
        <v>456</v>
      </c>
      <c r="EK13" s="93" t="str">
        <f>EJ3</f>
        <v>〔一重〕金属・ﾌﾟﾗｽﾁｯｸ（木）複合構造製</v>
      </c>
      <c r="EL13" s="93" t="s">
        <v>73</v>
      </c>
      <c r="EM13" s="91" t="str">
        <f t="shared" si="0"/>
        <v>〔一重〕金属・ﾌﾟﾗｽﾁｯｸ（木）複合構造製Low-E複層（G16以上）</v>
      </c>
      <c r="EN13" s="92">
        <v>2.15</v>
      </c>
      <c r="EO13" s="36"/>
      <c r="ES13" s="133" t="s">
        <v>248</v>
      </c>
      <c r="ET13" s="134">
        <v>0.79</v>
      </c>
      <c r="EU13" s="135">
        <v>0.38</v>
      </c>
      <c r="EV13" s="135">
        <v>0.17</v>
      </c>
      <c r="EW13" s="11"/>
      <c r="EX13" s="9"/>
      <c r="EY13" s="38" t="s">
        <v>102</v>
      </c>
      <c r="EZ13" s="70">
        <v>36</v>
      </c>
    </row>
    <row r="14" spans="2:156" s="5" customFormat="1" ht="15.75" customHeight="1">
      <c r="B14" s="258"/>
      <c r="C14" s="259"/>
      <c r="D14" s="259"/>
      <c r="E14" s="259"/>
      <c r="F14" s="259"/>
      <c r="G14" s="259"/>
      <c r="H14" s="227"/>
      <c r="I14" s="228"/>
      <c r="J14" s="228"/>
      <c r="K14" s="228"/>
      <c r="L14" s="228"/>
      <c r="M14" s="228"/>
      <c r="N14" s="228"/>
      <c r="O14" s="228"/>
      <c r="P14" s="228"/>
      <c r="Q14" s="228"/>
      <c r="R14" s="228"/>
      <c r="S14" s="228"/>
      <c r="T14" s="228"/>
      <c r="U14" s="228"/>
      <c r="V14" s="228"/>
      <c r="W14" s="228"/>
      <c r="X14" s="228"/>
      <c r="Y14" s="228"/>
      <c r="Z14" s="228"/>
      <c r="AA14" s="228"/>
      <c r="AB14" s="229"/>
      <c r="AC14" s="227"/>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9"/>
      <c r="BC14" s="241"/>
      <c r="BD14" s="242"/>
      <c r="BE14" s="242"/>
      <c r="BF14" s="242"/>
      <c r="BG14" s="242"/>
      <c r="BH14" s="242"/>
      <c r="BI14" s="243"/>
      <c r="BJ14" s="233">
        <f t="shared" si="1"/>
      </c>
      <c r="BK14" s="234"/>
      <c r="BL14" s="234"/>
      <c r="BM14" s="234"/>
      <c r="BN14" s="234"/>
      <c r="BO14" s="234"/>
      <c r="BP14" s="235"/>
      <c r="BQ14" s="236">
        <f t="shared" si="2"/>
      </c>
      <c r="BR14" s="237"/>
      <c r="BS14" s="237"/>
      <c r="BT14" s="237"/>
      <c r="BU14" s="237"/>
      <c r="BV14" s="237"/>
      <c r="BW14" s="238"/>
      <c r="EH14" s="37" t="s">
        <v>24</v>
      </c>
      <c r="EI14" s="90"/>
      <c r="EJ14" s="93"/>
      <c r="EK14" s="93" t="str">
        <f>EJ3</f>
        <v>〔一重〕金属・ﾌﾟﾗｽﾁｯｸ（木）複合構造製</v>
      </c>
      <c r="EL14" s="93" t="s">
        <v>74</v>
      </c>
      <c r="EM14" s="91" t="str">
        <f t="shared" si="0"/>
        <v>〔一重〕金属・ﾌﾟﾗｽﾁｯｸ（木）複合構造製Low-E複層（A10以上）</v>
      </c>
      <c r="EN14" s="92">
        <v>2.33</v>
      </c>
      <c r="EO14" s="36"/>
      <c r="ES14" s="133" t="s">
        <v>249</v>
      </c>
      <c r="ET14" s="125">
        <v>0.68</v>
      </c>
      <c r="EU14" s="126">
        <v>0.35</v>
      </c>
      <c r="EV14" s="126">
        <v>0.16</v>
      </c>
      <c r="EW14" s="11"/>
      <c r="EX14" s="9"/>
      <c r="EY14" s="38" t="s">
        <v>103</v>
      </c>
      <c r="EZ14" s="70">
        <v>36</v>
      </c>
    </row>
    <row r="15" spans="2:156" s="5" customFormat="1" ht="15.75" customHeight="1">
      <c r="B15" s="258"/>
      <c r="C15" s="259"/>
      <c r="D15" s="259"/>
      <c r="E15" s="259"/>
      <c r="F15" s="259"/>
      <c r="G15" s="259"/>
      <c r="H15" s="227"/>
      <c r="I15" s="228"/>
      <c r="J15" s="228"/>
      <c r="K15" s="228"/>
      <c r="L15" s="228"/>
      <c r="M15" s="228"/>
      <c r="N15" s="228"/>
      <c r="O15" s="228"/>
      <c r="P15" s="228"/>
      <c r="Q15" s="228"/>
      <c r="R15" s="228"/>
      <c r="S15" s="228"/>
      <c r="T15" s="228"/>
      <c r="U15" s="228"/>
      <c r="V15" s="228"/>
      <c r="W15" s="228"/>
      <c r="X15" s="228"/>
      <c r="Y15" s="228"/>
      <c r="Z15" s="228"/>
      <c r="AA15" s="228"/>
      <c r="AB15" s="229"/>
      <c r="AC15" s="227"/>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9"/>
      <c r="BC15" s="241"/>
      <c r="BD15" s="242"/>
      <c r="BE15" s="242"/>
      <c r="BF15" s="242"/>
      <c r="BG15" s="242"/>
      <c r="BH15" s="242"/>
      <c r="BI15" s="243"/>
      <c r="BJ15" s="233">
        <f t="shared" si="1"/>
      </c>
      <c r="BK15" s="234"/>
      <c r="BL15" s="234"/>
      <c r="BM15" s="234"/>
      <c r="BN15" s="234"/>
      <c r="BO15" s="234"/>
      <c r="BP15" s="235"/>
      <c r="BQ15" s="236">
        <f t="shared" si="2"/>
      </c>
      <c r="BR15" s="237"/>
      <c r="BS15" s="237"/>
      <c r="BT15" s="237"/>
      <c r="BU15" s="237"/>
      <c r="BV15" s="237"/>
      <c r="BW15" s="238"/>
      <c r="EH15" s="37" t="s">
        <v>25</v>
      </c>
      <c r="EI15" s="28"/>
      <c r="EJ15" s="93"/>
      <c r="EK15" s="93" t="str">
        <f>EJ3</f>
        <v>〔一重〕金属・ﾌﾟﾗｽﾁｯｸ（木）複合構造製</v>
      </c>
      <c r="EL15" s="93" t="s">
        <v>75</v>
      </c>
      <c r="EM15" s="91" t="str">
        <f t="shared" si="0"/>
        <v>〔一重〕金属・ﾌﾟﾗｽﾁｯｸ（木）複合構造製Low-E複層（G8以上G16未満）</v>
      </c>
      <c r="EN15" s="92">
        <v>2.33</v>
      </c>
      <c r="EO15" s="36"/>
      <c r="ES15" s="39" t="s">
        <v>250</v>
      </c>
      <c r="ET15" s="43">
        <v>0.49</v>
      </c>
      <c r="EU15" s="110">
        <v>0.3</v>
      </c>
      <c r="EV15" s="110">
        <v>0.13</v>
      </c>
      <c r="EW15" s="11"/>
      <c r="EX15" s="9"/>
      <c r="EY15" s="75" t="s">
        <v>104</v>
      </c>
      <c r="EZ15" s="76">
        <v>35</v>
      </c>
    </row>
    <row r="16" spans="2:156" s="5" customFormat="1" ht="15.75" customHeight="1">
      <c r="B16" s="258"/>
      <c r="C16" s="259"/>
      <c r="D16" s="259"/>
      <c r="E16" s="259"/>
      <c r="F16" s="259"/>
      <c r="G16" s="259"/>
      <c r="H16" s="227"/>
      <c r="I16" s="228"/>
      <c r="J16" s="228"/>
      <c r="K16" s="228"/>
      <c r="L16" s="228"/>
      <c r="M16" s="228"/>
      <c r="N16" s="228"/>
      <c r="O16" s="228"/>
      <c r="P16" s="228"/>
      <c r="Q16" s="228"/>
      <c r="R16" s="228"/>
      <c r="S16" s="228"/>
      <c r="T16" s="228"/>
      <c r="U16" s="228"/>
      <c r="V16" s="228"/>
      <c r="W16" s="228"/>
      <c r="X16" s="228"/>
      <c r="Y16" s="228"/>
      <c r="Z16" s="228"/>
      <c r="AA16" s="228"/>
      <c r="AB16" s="229"/>
      <c r="AC16" s="227"/>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9"/>
      <c r="BC16" s="241"/>
      <c r="BD16" s="242"/>
      <c r="BE16" s="242"/>
      <c r="BF16" s="242"/>
      <c r="BG16" s="242"/>
      <c r="BH16" s="242"/>
      <c r="BI16" s="243"/>
      <c r="BJ16" s="233">
        <f t="shared" si="1"/>
      </c>
      <c r="BK16" s="234"/>
      <c r="BL16" s="234"/>
      <c r="BM16" s="234"/>
      <c r="BN16" s="234"/>
      <c r="BO16" s="234"/>
      <c r="BP16" s="235"/>
      <c r="BQ16" s="236">
        <f t="shared" si="2"/>
      </c>
      <c r="BR16" s="237"/>
      <c r="BS16" s="237"/>
      <c r="BT16" s="237"/>
      <c r="BU16" s="237"/>
      <c r="BV16" s="237"/>
      <c r="BW16" s="238"/>
      <c r="EH16" s="37" t="s">
        <v>26</v>
      </c>
      <c r="EI16" s="28"/>
      <c r="EJ16" s="189"/>
      <c r="EK16" s="93" t="str">
        <f>EJ3</f>
        <v>〔一重〕金属・ﾌﾟﾗｽﾁｯｸ（木）複合構造製</v>
      </c>
      <c r="EL16" s="93" t="s">
        <v>70</v>
      </c>
      <c r="EM16" s="91" t="str">
        <f t="shared" si="0"/>
        <v>〔一重〕金属・ﾌﾟﾗｽﾁｯｸ（木）複合構造製Low-E複層（A5以上A10未満）</v>
      </c>
      <c r="EN16" s="92">
        <v>3.49</v>
      </c>
      <c r="EO16" s="36"/>
      <c r="ES16" s="39" t="s">
        <v>251</v>
      </c>
      <c r="ET16" s="43">
        <v>0.23</v>
      </c>
      <c r="EU16" s="110">
        <v>0.2</v>
      </c>
      <c r="EV16" s="110">
        <v>0.08</v>
      </c>
      <c r="EY16" s="38" t="s">
        <v>105</v>
      </c>
      <c r="EZ16" s="70">
        <v>35</v>
      </c>
    </row>
    <row r="17" spans="2:156" s="5" customFormat="1" ht="15.75" customHeight="1" thickBot="1">
      <c r="B17" s="260"/>
      <c r="C17" s="261"/>
      <c r="D17" s="261"/>
      <c r="E17" s="261"/>
      <c r="F17" s="261"/>
      <c r="G17" s="261"/>
      <c r="H17" s="262"/>
      <c r="I17" s="263"/>
      <c r="J17" s="263"/>
      <c r="K17" s="263"/>
      <c r="L17" s="263"/>
      <c r="M17" s="263"/>
      <c r="N17" s="263"/>
      <c r="O17" s="263"/>
      <c r="P17" s="263"/>
      <c r="Q17" s="263"/>
      <c r="R17" s="263"/>
      <c r="S17" s="263"/>
      <c r="T17" s="263"/>
      <c r="U17" s="263"/>
      <c r="V17" s="263"/>
      <c r="W17" s="263"/>
      <c r="X17" s="263"/>
      <c r="Y17" s="263"/>
      <c r="Z17" s="263"/>
      <c r="AA17" s="263"/>
      <c r="AB17" s="264"/>
      <c r="AC17" s="262"/>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4"/>
      <c r="BC17" s="265"/>
      <c r="BD17" s="266"/>
      <c r="BE17" s="266"/>
      <c r="BF17" s="266"/>
      <c r="BG17" s="266"/>
      <c r="BH17" s="266"/>
      <c r="BI17" s="267"/>
      <c r="BJ17" s="268">
        <f t="shared" si="1"/>
      </c>
      <c r="BK17" s="269"/>
      <c r="BL17" s="269"/>
      <c r="BM17" s="269"/>
      <c r="BN17" s="269"/>
      <c r="BO17" s="269"/>
      <c r="BP17" s="270"/>
      <c r="BQ17" s="271">
        <f t="shared" si="2"/>
      </c>
      <c r="BR17" s="272"/>
      <c r="BS17" s="272"/>
      <c r="BT17" s="272"/>
      <c r="BU17" s="272"/>
      <c r="BV17" s="272"/>
      <c r="BW17" s="273"/>
      <c r="EH17" s="28"/>
      <c r="EI17" s="28"/>
      <c r="EJ17" s="93"/>
      <c r="EK17" s="93" t="str">
        <f>EJ3</f>
        <v>〔一重〕金属・ﾌﾟﾗｽﾁｯｸ（木）複合構造製</v>
      </c>
      <c r="EL17" s="93" t="s">
        <v>448</v>
      </c>
      <c r="EM17" s="91" t="str">
        <f t="shared" si="0"/>
        <v>〔一重〕金属・ﾌﾟﾗｽﾁｯｸ（木）複合構造製Low-E複層（G4以上G8未満）</v>
      </c>
      <c r="EN17" s="92">
        <v>3.49</v>
      </c>
      <c r="EO17" s="36"/>
      <c r="ES17" s="39" t="s">
        <v>252</v>
      </c>
      <c r="ET17" s="43">
        <v>0.63</v>
      </c>
      <c r="EU17" s="110">
        <v>0.34</v>
      </c>
      <c r="EV17" s="110">
        <v>0.15</v>
      </c>
      <c r="EY17" s="38" t="s">
        <v>106</v>
      </c>
      <c r="EZ17" s="70">
        <v>33</v>
      </c>
    </row>
    <row r="18" spans="2:156" s="5" customFormat="1" ht="15.75" customHeight="1" thickBot="1">
      <c r="B18" s="26" t="s">
        <v>230</v>
      </c>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EH18" s="29"/>
      <c r="EI18" s="28"/>
      <c r="EJ18" s="189"/>
      <c r="EK18" s="93" t="str">
        <f>EJ3</f>
        <v>〔一重〕金属・ﾌﾟﾗｽﾁｯｸ（木）複合構造製</v>
      </c>
      <c r="EL18" s="93" t="s">
        <v>76</v>
      </c>
      <c r="EM18" s="91" t="str">
        <f t="shared" si="0"/>
        <v>〔一重〕金属・ﾌﾟﾗｽﾁｯｸ（木）複合構造製複層（A10以上）</v>
      </c>
      <c r="EN18" s="92">
        <v>3.49</v>
      </c>
      <c r="EO18" s="36"/>
      <c r="ER18" s="1"/>
      <c r="ES18" s="136" t="s">
        <v>253</v>
      </c>
      <c r="ET18" s="128">
        <v>0.88</v>
      </c>
      <c r="EU18" s="129">
        <v>0.38</v>
      </c>
      <c r="EV18" s="129">
        <v>0.19</v>
      </c>
      <c r="EY18" s="73" t="s">
        <v>107</v>
      </c>
      <c r="EZ18" s="74">
        <v>33</v>
      </c>
    </row>
    <row r="19" spans="2:156" s="5" customFormat="1" ht="15.75" customHeight="1">
      <c r="B19" s="274"/>
      <c r="C19" s="275"/>
      <c r="D19" s="275"/>
      <c r="E19" s="275"/>
      <c r="F19" s="275"/>
      <c r="G19" s="275"/>
      <c r="H19" s="276"/>
      <c r="I19" s="277"/>
      <c r="J19" s="277"/>
      <c r="K19" s="277"/>
      <c r="L19" s="277"/>
      <c r="M19" s="277"/>
      <c r="N19" s="277"/>
      <c r="O19" s="277"/>
      <c r="P19" s="277"/>
      <c r="Q19" s="277"/>
      <c r="R19" s="277"/>
      <c r="S19" s="277"/>
      <c r="T19" s="277"/>
      <c r="U19" s="277"/>
      <c r="V19" s="277"/>
      <c r="W19" s="277"/>
      <c r="X19" s="277"/>
      <c r="Y19" s="277"/>
      <c r="Z19" s="277"/>
      <c r="AA19" s="277"/>
      <c r="AB19" s="278"/>
      <c r="AC19" s="276"/>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7"/>
      <c r="BA19" s="277"/>
      <c r="BB19" s="278"/>
      <c r="BC19" s="279"/>
      <c r="BD19" s="280"/>
      <c r="BE19" s="280"/>
      <c r="BF19" s="280"/>
      <c r="BG19" s="280"/>
      <c r="BH19" s="280"/>
      <c r="BI19" s="281"/>
      <c r="BJ19" s="279"/>
      <c r="BK19" s="280"/>
      <c r="BL19" s="280"/>
      <c r="BM19" s="280"/>
      <c r="BN19" s="280"/>
      <c r="BO19" s="280"/>
      <c r="BP19" s="281"/>
      <c r="BQ19" s="282">
        <f>IF(BJ19="","",ROUNDDOWN(BC19/BJ19,2))</f>
      </c>
      <c r="BR19" s="283"/>
      <c r="BS19" s="283"/>
      <c r="BT19" s="283"/>
      <c r="BU19" s="283"/>
      <c r="BV19" s="283"/>
      <c r="BW19" s="284"/>
      <c r="EH19" s="29"/>
      <c r="EI19" s="28"/>
      <c r="EJ19" s="189"/>
      <c r="EK19" s="93" t="str">
        <f>EJ3</f>
        <v>〔一重〕金属・ﾌﾟﾗｽﾁｯｸ（木）複合構造製</v>
      </c>
      <c r="EL19" s="93" t="s">
        <v>71</v>
      </c>
      <c r="EM19" s="91" t="str">
        <f t="shared" si="0"/>
        <v>〔一重〕金属・ﾌﾟﾗｽﾁｯｸ（木）複合構造製複層（A6以上A10未満）</v>
      </c>
      <c r="EN19" s="92">
        <v>4.07</v>
      </c>
      <c r="EO19" s="36"/>
      <c r="ER19" s="1"/>
      <c r="ES19" s="1"/>
      <c r="ET19" s="1"/>
      <c r="EU19" s="1"/>
      <c r="EV19" s="1"/>
      <c r="EY19" s="95" t="s">
        <v>108</v>
      </c>
      <c r="EZ19" s="77">
        <v>47</v>
      </c>
    </row>
    <row r="20" spans="1:156" ht="15.75" customHeight="1">
      <c r="A20" s="5"/>
      <c r="B20" s="258"/>
      <c r="C20" s="259"/>
      <c r="D20" s="259"/>
      <c r="E20" s="259"/>
      <c r="F20" s="259"/>
      <c r="G20" s="259"/>
      <c r="H20" s="285"/>
      <c r="I20" s="286"/>
      <c r="J20" s="286"/>
      <c r="K20" s="286"/>
      <c r="L20" s="286"/>
      <c r="M20" s="286"/>
      <c r="N20" s="286"/>
      <c r="O20" s="286"/>
      <c r="P20" s="286"/>
      <c r="Q20" s="286"/>
      <c r="R20" s="286"/>
      <c r="S20" s="286"/>
      <c r="T20" s="286"/>
      <c r="U20" s="286"/>
      <c r="V20" s="286"/>
      <c r="W20" s="286"/>
      <c r="X20" s="286"/>
      <c r="Y20" s="286"/>
      <c r="Z20" s="286"/>
      <c r="AA20" s="286"/>
      <c r="AB20" s="287"/>
      <c r="AC20" s="285"/>
      <c r="AD20" s="286"/>
      <c r="AE20" s="286"/>
      <c r="AF20" s="286"/>
      <c r="AG20" s="286"/>
      <c r="AH20" s="286"/>
      <c r="AI20" s="286"/>
      <c r="AJ20" s="286"/>
      <c r="AK20" s="286"/>
      <c r="AL20" s="286"/>
      <c r="AM20" s="286"/>
      <c r="AN20" s="286"/>
      <c r="AO20" s="286"/>
      <c r="AP20" s="286"/>
      <c r="AQ20" s="286"/>
      <c r="AR20" s="286"/>
      <c r="AS20" s="286"/>
      <c r="AT20" s="286"/>
      <c r="AU20" s="286"/>
      <c r="AV20" s="286"/>
      <c r="AW20" s="286"/>
      <c r="AX20" s="286"/>
      <c r="AY20" s="286"/>
      <c r="AZ20" s="286"/>
      <c r="BA20" s="286"/>
      <c r="BB20" s="287"/>
      <c r="BC20" s="241"/>
      <c r="BD20" s="242"/>
      <c r="BE20" s="242"/>
      <c r="BF20" s="242"/>
      <c r="BG20" s="242"/>
      <c r="BH20" s="242"/>
      <c r="BI20" s="243"/>
      <c r="BJ20" s="241"/>
      <c r="BK20" s="242"/>
      <c r="BL20" s="242"/>
      <c r="BM20" s="242"/>
      <c r="BN20" s="242"/>
      <c r="BO20" s="242"/>
      <c r="BP20" s="243"/>
      <c r="BQ20" s="236">
        <f>IF(BJ20="","",ROUNDDOWN(BC20/BJ20,2))</f>
      </c>
      <c r="BR20" s="237"/>
      <c r="BS20" s="237"/>
      <c r="BT20" s="237"/>
      <c r="BU20" s="237"/>
      <c r="BV20" s="237"/>
      <c r="BW20" s="238"/>
      <c r="BX20" s="5"/>
      <c r="BY20" s="5"/>
      <c r="EH20" s="29"/>
      <c r="EJ20" s="189"/>
      <c r="EK20" s="93" t="str">
        <f>EJ4</f>
        <v>〔一重〕金属製熱遮断構造</v>
      </c>
      <c r="EL20" s="93" t="s">
        <v>67</v>
      </c>
      <c r="EM20" s="91" t="str">
        <f t="shared" si="0"/>
        <v>〔一重〕金属製熱遮断構造Low-E複層（A10以上）</v>
      </c>
      <c r="EN20" s="92">
        <v>2.91</v>
      </c>
      <c r="EO20" s="36"/>
      <c r="EY20" s="38" t="s">
        <v>109</v>
      </c>
      <c r="EZ20" s="70">
        <v>46</v>
      </c>
    </row>
    <row r="21" spans="2:156" ht="15.75" customHeight="1">
      <c r="B21" s="258"/>
      <c r="C21" s="259"/>
      <c r="D21" s="259"/>
      <c r="E21" s="259"/>
      <c r="F21" s="259"/>
      <c r="G21" s="259"/>
      <c r="H21" s="285"/>
      <c r="I21" s="286"/>
      <c r="J21" s="286"/>
      <c r="K21" s="286"/>
      <c r="L21" s="286"/>
      <c r="M21" s="286"/>
      <c r="N21" s="286"/>
      <c r="O21" s="286"/>
      <c r="P21" s="286"/>
      <c r="Q21" s="286"/>
      <c r="R21" s="286"/>
      <c r="S21" s="286"/>
      <c r="T21" s="286"/>
      <c r="U21" s="286"/>
      <c r="V21" s="286"/>
      <c r="W21" s="286"/>
      <c r="X21" s="286"/>
      <c r="Y21" s="286"/>
      <c r="Z21" s="286"/>
      <c r="AA21" s="286"/>
      <c r="AB21" s="287"/>
      <c r="AC21" s="285"/>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7"/>
      <c r="BC21" s="241"/>
      <c r="BD21" s="242"/>
      <c r="BE21" s="242"/>
      <c r="BF21" s="242"/>
      <c r="BG21" s="242"/>
      <c r="BH21" s="242"/>
      <c r="BI21" s="243"/>
      <c r="BJ21" s="241"/>
      <c r="BK21" s="242"/>
      <c r="BL21" s="242"/>
      <c r="BM21" s="242"/>
      <c r="BN21" s="242"/>
      <c r="BO21" s="242"/>
      <c r="BP21" s="243"/>
      <c r="BQ21" s="236">
        <f>IF(BJ21="","",ROUNDDOWN(BC21/BJ21,2))</f>
      </c>
      <c r="BR21" s="237"/>
      <c r="BS21" s="237"/>
      <c r="BT21" s="237"/>
      <c r="BU21" s="237"/>
      <c r="BV21" s="237"/>
      <c r="BW21" s="238"/>
      <c r="BX21" s="5"/>
      <c r="EH21" s="29"/>
      <c r="EJ21" s="189"/>
      <c r="EK21" s="93" t="str">
        <f>EJ4</f>
        <v>〔一重〕金属製熱遮断構造</v>
      </c>
      <c r="EL21" s="93" t="s">
        <v>77</v>
      </c>
      <c r="EM21" s="91" t="str">
        <f t="shared" si="0"/>
        <v>〔一重〕金属製熱遮断構造Low-E複層（G8以上）</v>
      </c>
      <c r="EN21" s="92">
        <v>2.91</v>
      </c>
      <c r="EO21" s="36"/>
      <c r="EY21" s="38" t="s">
        <v>110</v>
      </c>
      <c r="EZ21" s="70">
        <v>45</v>
      </c>
    </row>
    <row r="22" spans="2:156" ht="15.75" customHeight="1">
      <c r="B22" s="258"/>
      <c r="C22" s="259"/>
      <c r="D22" s="259"/>
      <c r="E22" s="259"/>
      <c r="F22" s="259"/>
      <c r="G22" s="259"/>
      <c r="H22" s="285"/>
      <c r="I22" s="286"/>
      <c r="J22" s="286"/>
      <c r="K22" s="286"/>
      <c r="L22" s="286"/>
      <c r="M22" s="286"/>
      <c r="N22" s="286"/>
      <c r="O22" s="286"/>
      <c r="P22" s="286"/>
      <c r="Q22" s="286"/>
      <c r="R22" s="286"/>
      <c r="S22" s="286"/>
      <c r="T22" s="286"/>
      <c r="U22" s="286"/>
      <c r="V22" s="286"/>
      <c r="W22" s="286"/>
      <c r="X22" s="286"/>
      <c r="Y22" s="286"/>
      <c r="Z22" s="286"/>
      <c r="AA22" s="286"/>
      <c r="AB22" s="287"/>
      <c r="AC22" s="285"/>
      <c r="AD22" s="286"/>
      <c r="AE22" s="286"/>
      <c r="AF22" s="286"/>
      <c r="AG22" s="286"/>
      <c r="AH22" s="286"/>
      <c r="AI22" s="286"/>
      <c r="AJ22" s="286"/>
      <c r="AK22" s="286"/>
      <c r="AL22" s="286"/>
      <c r="AM22" s="286"/>
      <c r="AN22" s="286"/>
      <c r="AO22" s="286"/>
      <c r="AP22" s="286"/>
      <c r="AQ22" s="286"/>
      <c r="AR22" s="286"/>
      <c r="AS22" s="286"/>
      <c r="AT22" s="286"/>
      <c r="AU22" s="286"/>
      <c r="AV22" s="286"/>
      <c r="AW22" s="286"/>
      <c r="AX22" s="286"/>
      <c r="AY22" s="286"/>
      <c r="AZ22" s="286"/>
      <c r="BA22" s="286"/>
      <c r="BB22" s="287"/>
      <c r="BC22" s="241"/>
      <c r="BD22" s="242"/>
      <c r="BE22" s="242"/>
      <c r="BF22" s="242"/>
      <c r="BG22" s="242"/>
      <c r="BH22" s="242"/>
      <c r="BI22" s="243"/>
      <c r="BJ22" s="241"/>
      <c r="BK22" s="242"/>
      <c r="BL22" s="242"/>
      <c r="BM22" s="242"/>
      <c r="BN22" s="242"/>
      <c r="BO22" s="242"/>
      <c r="BP22" s="243"/>
      <c r="BQ22" s="236">
        <f>IF(BJ22="","",ROUNDDOWN(BC22/BJ22,2))</f>
      </c>
      <c r="BR22" s="237"/>
      <c r="BS22" s="237"/>
      <c r="BT22" s="237"/>
      <c r="BU22" s="237"/>
      <c r="BV22" s="237"/>
      <c r="BW22" s="238"/>
      <c r="CB22" s="51"/>
      <c r="CC22" s="44"/>
      <c r="CD22" s="44"/>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EH22" s="17"/>
      <c r="EJ22" s="189"/>
      <c r="EK22" s="93" t="str">
        <f>EJ4</f>
        <v>〔一重〕金属製熱遮断構造</v>
      </c>
      <c r="EL22" s="93" t="s">
        <v>78</v>
      </c>
      <c r="EM22" s="91" t="str">
        <f t="shared" si="0"/>
        <v>〔一重〕金属製熱遮断構造Low-E複層（A6以上A10未満）</v>
      </c>
      <c r="EN22" s="92">
        <v>3.49</v>
      </c>
      <c r="EO22" s="36"/>
      <c r="EY22" s="38" t="s">
        <v>111</v>
      </c>
      <c r="EZ22" s="70">
        <v>44</v>
      </c>
    </row>
    <row r="23" spans="2:156" ht="15.75" customHeight="1" thickBot="1">
      <c r="B23" s="260"/>
      <c r="C23" s="261"/>
      <c r="D23" s="261"/>
      <c r="E23" s="261"/>
      <c r="F23" s="261"/>
      <c r="G23" s="261"/>
      <c r="H23" s="262"/>
      <c r="I23" s="263"/>
      <c r="J23" s="263"/>
      <c r="K23" s="263"/>
      <c r="L23" s="263"/>
      <c r="M23" s="263"/>
      <c r="N23" s="263"/>
      <c r="O23" s="263"/>
      <c r="P23" s="263"/>
      <c r="Q23" s="263"/>
      <c r="R23" s="263"/>
      <c r="S23" s="263"/>
      <c r="T23" s="263"/>
      <c r="U23" s="263"/>
      <c r="V23" s="263"/>
      <c r="W23" s="263"/>
      <c r="X23" s="263"/>
      <c r="Y23" s="263"/>
      <c r="Z23" s="263"/>
      <c r="AA23" s="263"/>
      <c r="AB23" s="264"/>
      <c r="AC23" s="262"/>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4"/>
      <c r="BC23" s="265"/>
      <c r="BD23" s="288"/>
      <c r="BE23" s="288"/>
      <c r="BF23" s="288"/>
      <c r="BG23" s="288"/>
      <c r="BH23" s="288"/>
      <c r="BI23" s="289"/>
      <c r="BJ23" s="265"/>
      <c r="BK23" s="288"/>
      <c r="BL23" s="288"/>
      <c r="BM23" s="288"/>
      <c r="BN23" s="288"/>
      <c r="BO23" s="288"/>
      <c r="BP23" s="289"/>
      <c r="BQ23" s="271">
        <f>IF(BJ23="","",ROUNDDOWN(BC23/BJ23,2))</f>
      </c>
      <c r="BR23" s="272"/>
      <c r="BS23" s="272"/>
      <c r="BT23" s="272"/>
      <c r="BU23" s="272"/>
      <c r="BV23" s="272"/>
      <c r="BW23" s="273"/>
      <c r="CB23" s="51"/>
      <c r="CD23" s="44"/>
      <c r="CE23" s="44"/>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F23" s="51"/>
      <c r="DL23" s="51"/>
      <c r="EH23" s="29"/>
      <c r="EJ23" s="93"/>
      <c r="EK23" s="93" t="str">
        <f>EJ4</f>
        <v>〔一重〕金属製熱遮断構造</v>
      </c>
      <c r="EL23" s="93" t="s">
        <v>448</v>
      </c>
      <c r="EM23" s="91" t="str">
        <f t="shared" si="0"/>
        <v>〔一重〕金属製熱遮断構造Low-E複層（G4以上G8未満）</v>
      </c>
      <c r="EN23" s="92">
        <v>3.49</v>
      </c>
      <c r="EO23" s="36"/>
      <c r="EY23" s="38" t="s">
        <v>112</v>
      </c>
      <c r="EZ23" s="70">
        <v>43</v>
      </c>
    </row>
    <row r="24" spans="2:156" ht="15.7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CB24" s="464"/>
      <c r="CC24" s="464"/>
      <c r="CD24" s="464"/>
      <c r="CE24" s="464"/>
      <c r="CF24" s="464"/>
      <c r="CG24" s="464"/>
      <c r="CH24" s="464"/>
      <c r="CI24" s="464"/>
      <c r="CJ24" s="451"/>
      <c r="CK24" s="451"/>
      <c r="CL24" s="451"/>
      <c r="CM24" s="451"/>
      <c r="CN24" s="451"/>
      <c r="CO24" s="451"/>
      <c r="CP24" s="451"/>
      <c r="CQ24" s="451"/>
      <c r="CR24" s="451"/>
      <c r="CS24" s="451"/>
      <c r="CT24" s="451"/>
      <c r="CU24" s="451"/>
      <c r="CV24" s="451"/>
      <c r="CW24" s="451"/>
      <c r="CX24" s="451"/>
      <c r="CY24" s="451"/>
      <c r="CZ24" s="451"/>
      <c r="DA24" s="451"/>
      <c r="DB24" s="451"/>
      <c r="DC24" s="451"/>
      <c r="ED24" s="1"/>
      <c r="EG24" s="28"/>
      <c r="EJ24" s="93"/>
      <c r="EK24" s="93" t="str">
        <f>EJ4</f>
        <v>〔一重〕金属製熱遮断構造</v>
      </c>
      <c r="EL24" s="93" t="s">
        <v>76</v>
      </c>
      <c r="EM24" s="91" t="str">
        <f t="shared" si="0"/>
        <v>〔一重〕金属製熱遮断構造複層（A10以上）</v>
      </c>
      <c r="EN24" s="92">
        <v>3.49</v>
      </c>
      <c r="EO24" s="36"/>
      <c r="EY24" s="38" t="s">
        <v>113</v>
      </c>
      <c r="EZ24" s="70">
        <v>43</v>
      </c>
    </row>
    <row r="25" spans="5:156" ht="15.75" customHeight="1">
      <c r="E25" s="24"/>
      <c r="F25" s="24"/>
      <c r="G25" s="24"/>
      <c r="H25" s="25"/>
      <c r="I25" s="19"/>
      <c r="J25" s="19"/>
      <c r="K25" s="19"/>
      <c r="L25" s="19"/>
      <c r="M25" s="19"/>
      <c r="N25" s="19"/>
      <c r="O25" s="19"/>
      <c r="P25" s="19"/>
      <c r="Q25" s="19"/>
      <c r="R25" s="19"/>
      <c r="S25" s="19"/>
      <c r="T25" s="19"/>
      <c r="U25" s="19"/>
      <c r="V25" s="19"/>
      <c r="W25" s="19"/>
      <c r="X25" s="19"/>
      <c r="Y25" s="19"/>
      <c r="Z25" s="19"/>
      <c r="AA25" s="19"/>
      <c r="AB25" s="19"/>
      <c r="AC25" s="18"/>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20"/>
      <c r="BD25" s="21"/>
      <c r="BE25" s="21"/>
      <c r="BF25" s="21"/>
      <c r="BG25" s="21"/>
      <c r="BH25" s="21"/>
      <c r="BI25" s="21"/>
      <c r="BJ25" s="20"/>
      <c r="BK25" s="21"/>
      <c r="BL25" s="21"/>
      <c r="BM25" s="21"/>
      <c r="BN25" s="21"/>
      <c r="BO25" s="21"/>
      <c r="BP25" s="21"/>
      <c r="BQ25" s="22"/>
      <c r="BR25" s="23"/>
      <c r="BS25" s="23"/>
      <c r="BT25" s="23"/>
      <c r="BU25" s="23"/>
      <c r="BV25" s="23"/>
      <c r="BW25" s="23"/>
      <c r="CB25" s="464"/>
      <c r="CC25" s="464"/>
      <c r="CD25" s="464"/>
      <c r="CE25" s="464"/>
      <c r="CF25" s="464"/>
      <c r="CG25" s="464"/>
      <c r="CH25" s="464"/>
      <c r="CI25" s="464"/>
      <c r="CJ25" s="451"/>
      <c r="CK25" s="451"/>
      <c r="CL25" s="451"/>
      <c r="CM25" s="451"/>
      <c r="CN25" s="451"/>
      <c r="CO25" s="451"/>
      <c r="CP25" s="451"/>
      <c r="CQ25" s="451"/>
      <c r="CR25" s="451"/>
      <c r="CS25" s="451"/>
      <c r="CT25" s="451"/>
      <c r="CU25" s="451"/>
      <c r="CV25" s="451"/>
      <c r="CW25" s="451"/>
      <c r="CX25" s="451"/>
      <c r="CY25" s="451"/>
      <c r="CZ25" s="451"/>
      <c r="DA25" s="451"/>
      <c r="DB25" s="451"/>
      <c r="DC25" s="451"/>
      <c r="ED25" s="1"/>
      <c r="EG25" s="28"/>
      <c r="EJ25" s="93"/>
      <c r="EK25" s="93" t="str">
        <f>EJ4</f>
        <v>〔一重〕金属製熱遮断構造</v>
      </c>
      <c r="EL25" s="93" t="s">
        <v>71</v>
      </c>
      <c r="EM25" s="91" t="str">
        <f t="shared" si="0"/>
        <v>〔一重〕金属製熱遮断構造複層（A6以上A10未満）</v>
      </c>
      <c r="EN25" s="92">
        <v>4.07</v>
      </c>
      <c r="EO25" s="36"/>
      <c r="EY25" s="38" t="s">
        <v>114</v>
      </c>
      <c r="EZ25" s="70">
        <v>42</v>
      </c>
    </row>
    <row r="26" spans="3:156" ht="15.75" customHeight="1">
      <c r="C26" s="24"/>
      <c r="D26" s="24"/>
      <c r="E26" s="80"/>
      <c r="F26" s="24"/>
      <c r="G26" s="24"/>
      <c r="H26" s="25"/>
      <c r="I26" s="19"/>
      <c r="J26" s="19"/>
      <c r="K26" s="19"/>
      <c r="L26" s="19"/>
      <c r="M26" s="81"/>
      <c r="N26" s="81"/>
      <c r="O26" s="81"/>
      <c r="P26" s="81"/>
      <c r="Q26" s="81"/>
      <c r="R26" s="81"/>
      <c r="S26" s="21"/>
      <c r="T26" s="85"/>
      <c r="U26" s="85"/>
      <c r="V26" s="85"/>
      <c r="W26" s="85"/>
      <c r="X26" s="85"/>
      <c r="Y26" s="85"/>
      <c r="Z26" s="85"/>
      <c r="AA26" s="85"/>
      <c r="AB26" s="82"/>
      <c r="AC26" s="84"/>
      <c r="AD26" s="83"/>
      <c r="AE26" s="82"/>
      <c r="AF26" s="82"/>
      <c r="AG26" s="82"/>
      <c r="AH26" s="82"/>
      <c r="AI26" s="82"/>
      <c r="AJ26" s="82"/>
      <c r="AK26" s="19"/>
      <c r="AL26" s="19"/>
      <c r="AM26" s="19"/>
      <c r="AN26" s="19"/>
      <c r="AO26" s="19"/>
      <c r="AP26" s="19"/>
      <c r="AQ26" s="19"/>
      <c r="AR26" s="19"/>
      <c r="AS26" s="19"/>
      <c r="AT26" s="19"/>
      <c r="AU26" s="19"/>
      <c r="AV26" s="19"/>
      <c r="AW26" s="19"/>
      <c r="AX26" s="19"/>
      <c r="AY26" s="19"/>
      <c r="AZ26" s="19"/>
      <c r="BA26" s="19"/>
      <c r="BB26" s="19"/>
      <c r="BC26" s="20"/>
      <c r="BD26" s="21"/>
      <c r="BE26" s="21"/>
      <c r="BF26" s="21"/>
      <c r="BG26" s="21"/>
      <c r="BH26" s="21"/>
      <c r="BI26" s="21"/>
      <c r="BJ26" s="20"/>
      <c r="BK26" s="21"/>
      <c r="BL26" s="14"/>
      <c r="BM26" s="14"/>
      <c r="BN26" s="14"/>
      <c r="BO26" s="14"/>
      <c r="BP26" s="14"/>
      <c r="BQ26" s="10"/>
      <c r="BR26" s="15"/>
      <c r="BS26" s="15"/>
      <c r="BT26" s="15"/>
      <c r="BU26" s="15"/>
      <c r="BV26" s="15"/>
      <c r="BW26" s="15"/>
      <c r="CB26" s="464"/>
      <c r="CC26" s="464"/>
      <c r="CD26" s="464"/>
      <c r="CE26" s="464"/>
      <c r="CF26" s="464"/>
      <c r="CG26" s="464"/>
      <c r="CH26" s="464"/>
      <c r="CI26" s="464"/>
      <c r="CJ26" s="451"/>
      <c r="CK26" s="451"/>
      <c r="CL26" s="451"/>
      <c r="CM26" s="451"/>
      <c r="CN26" s="451"/>
      <c r="CO26" s="451"/>
      <c r="CP26" s="451"/>
      <c r="CQ26" s="451"/>
      <c r="CR26" s="451"/>
      <c r="CS26" s="451"/>
      <c r="CT26" s="451"/>
      <c r="CU26" s="465"/>
      <c r="CV26" s="465"/>
      <c r="CW26" s="465"/>
      <c r="CX26" s="465"/>
      <c r="CY26" s="465"/>
      <c r="CZ26" s="465"/>
      <c r="DA26" s="465"/>
      <c r="DB26" s="465"/>
      <c r="DC26" s="465"/>
      <c r="ED26" s="1"/>
      <c r="EG26" s="28"/>
      <c r="EJ26" s="189"/>
      <c r="EK26" s="93" t="str">
        <f>EJ5</f>
        <v>〔一重〕金属製</v>
      </c>
      <c r="EL26" s="93" t="s">
        <v>67</v>
      </c>
      <c r="EM26" s="91" t="str">
        <f t="shared" si="0"/>
        <v>〔一重〕金属製Low-E複層（A10以上）</v>
      </c>
      <c r="EN26" s="92">
        <v>3.49</v>
      </c>
      <c r="EO26" s="36"/>
      <c r="EY26" s="38" t="s">
        <v>115</v>
      </c>
      <c r="EZ26" s="70">
        <v>41</v>
      </c>
    </row>
    <row r="27" spans="2:156" ht="15.75" customHeight="1" thickBot="1">
      <c r="B27" s="98" t="s">
        <v>405</v>
      </c>
      <c r="C27" s="7"/>
      <c r="D27" s="7"/>
      <c r="E27" s="7"/>
      <c r="F27" s="7"/>
      <c r="G27" s="7"/>
      <c r="H27" s="8"/>
      <c r="I27" s="13"/>
      <c r="J27" s="13"/>
      <c r="K27" s="13"/>
      <c r="L27" s="13"/>
      <c r="M27" s="13"/>
      <c r="N27" s="13"/>
      <c r="O27" s="13"/>
      <c r="P27" s="13"/>
      <c r="Q27" s="13"/>
      <c r="R27" s="13"/>
      <c r="S27" s="13"/>
      <c r="T27" s="13"/>
      <c r="U27" s="13"/>
      <c r="V27" s="13"/>
      <c r="W27" s="13"/>
      <c r="X27" s="13"/>
      <c r="Y27" s="13"/>
      <c r="Z27" s="13"/>
      <c r="AA27" s="13"/>
      <c r="AB27" s="13"/>
      <c r="AC27" s="8"/>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9"/>
      <c r="BD27" s="14"/>
      <c r="BE27" s="14"/>
      <c r="BF27" s="14"/>
      <c r="BG27" s="14"/>
      <c r="BH27" s="14"/>
      <c r="BI27" s="14"/>
      <c r="BJ27" s="9"/>
      <c r="BK27" s="14"/>
      <c r="CB27" s="464"/>
      <c r="CC27" s="464"/>
      <c r="CD27" s="464"/>
      <c r="CE27" s="464"/>
      <c r="CF27" s="464"/>
      <c r="CG27" s="464"/>
      <c r="CH27" s="464"/>
      <c r="CI27" s="464"/>
      <c r="CJ27" s="451"/>
      <c r="CK27" s="451"/>
      <c r="CL27" s="451"/>
      <c r="CM27" s="451"/>
      <c r="CN27" s="451"/>
      <c r="CO27" s="451"/>
      <c r="CP27" s="451"/>
      <c r="CQ27" s="451"/>
      <c r="CR27" s="451"/>
      <c r="CS27" s="451"/>
      <c r="CT27" s="451"/>
      <c r="CU27" s="162"/>
      <c r="CV27" s="163"/>
      <c r="CW27" s="163"/>
      <c r="CX27" s="162"/>
      <c r="CY27" s="163"/>
      <c r="CZ27" s="163"/>
      <c r="DA27" s="162"/>
      <c r="DB27" s="163"/>
      <c r="DC27" s="163"/>
      <c r="ED27" s="1"/>
      <c r="EG27" s="28"/>
      <c r="EJ27" s="189"/>
      <c r="EK27" s="93" t="str">
        <f>EJ5</f>
        <v>〔一重〕金属製</v>
      </c>
      <c r="EL27" s="93" t="s">
        <v>77</v>
      </c>
      <c r="EM27" s="91" t="str">
        <f t="shared" si="0"/>
        <v>〔一重〕金属製Low-E複層（G8以上）</v>
      </c>
      <c r="EN27" s="92">
        <v>3.49</v>
      </c>
      <c r="EO27" s="36"/>
      <c r="EY27" s="38" t="s">
        <v>116</v>
      </c>
      <c r="EZ27" s="70">
        <v>38</v>
      </c>
    </row>
    <row r="28" spans="2:156" ht="15.75" customHeight="1">
      <c r="B28" s="290" t="s">
        <v>12</v>
      </c>
      <c r="C28" s="291"/>
      <c r="D28" s="291"/>
      <c r="E28" s="292"/>
      <c r="F28" s="296" t="s">
        <v>3</v>
      </c>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7"/>
      <c r="AY28" s="297"/>
      <c r="AZ28" s="297"/>
      <c r="BA28" s="297"/>
      <c r="BB28" s="297"/>
      <c r="BC28" s="297"/>
      <c r="BD28" s="297"/>
      <c r="BE28" s="297"/>
      <c r="BF28" s="297"/>
      <c r="BG28" s="297"/>
      <c r="BH28" s="297"/>
      <c r="BI28" s="297"/>
      <c r="BJ28" s="297"/>
      <c r="BK28" s="298" t="s">
        <v>11</v>
      </c>
      <c r="BL28" s="299"/>
      <c r="BM28" s="299"/>
      <c r="BN28" s="299"/>
      <c r="BO28" s="299"/>
      <c r="BP28" s="299"/>
      <c r="BQ28" s="299"/>
      <c r="BR28" s="299"/>
      <c r="BS28" s="299"/>
      <c r="BT28" s="299"/>
      <c r="BU28" s="299"/>
      <c r="BV28" s="299"/>
      <c r="BW28" s="300"/>
      <c r="CB28" s="464"/>
      <c r="CC28" s="464"/>
      <c r="CD28" s="464"/>
      <c r="CE28" s="464"/>
      <c r="CF28" s="464"/>
      <c r="CG28" s="464"/>
      <c r="CH28" s="464"/>
      <c r="CI28" s="464"/>
      <c r="CJ28" s="466"/>
      <c r="CK28" s="467"/>
      <c r="CL28" s="467"/>
      <c r="CM28" s="467"/>
      <c r="CN28" s="467"/>
      <c r="CO28" s="467"/>
      <c r="CP28" s="467"/>
      <c r="CQ28" s="467"/>
      <c r="CR28" s="467"/>
      <c r="CS28" s="467"/>
      <c r="CT28" s="467"/>
      <c r="CU28" s="468"/>
      <c r="CV28" s="468"/>
      <c r="CW28" s="468"/>
      <c r="CX28" s="468"/>
      <c r="CY28" s="468"/>
      <c r="CZ28" s="468"/>
      <c r="DA28" s="468"/>
      <c r="DB28" s="468"/>
      <c r="DC28" s="468"/>
      <c r="ED28" s="1"/>
      <c r="EG28" s="28"/>
      <c r="EJ28" s="94"/>
      <c r="EK28" s="93" t="str">
        <f>EJ5</f>
        <v>〔一重〕金属製</v>
      </c>
      <c r="EL28" s="93" t="s">
        <v>79</v>
      </c>
      <c r="EM28" s="91" t="str">
        <f t="shared" si="0"/>
        <v>〔一重〕金属製Low-E複層（A5以上A10未満）</v>
      </c>
      <c r="EN28" s="92">
        <v>4.07</v>
      </c>
      <c r="EO28" s="36"/>
      <c r="EY28" s="38" t="s">
        <v>117</v>
      </c>
      <c r="EZ28" s="70">
        <v>37</v>
      </c>
    </row>
    <row r="29" spans="2:156" ht="15.75" customHeight="1" thickBot="1">
      <c r="B29" s="293"/>
      <c r="C29" s="294"/>
      <c r="D29" s="294"/>
      <c r="E29" s="295"/>
      <c r="F29" s="304" t="s">
        <v>50</v>
      </c>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6"/>
      <c r="AP29" s="307" t="s">
        <v>4</v>
      </c>
      <c r="AQ29" s="305"/>
      <c r="AR29" s="305"/>
      <c r="AS29" s="305"/>
      <c r="AT29" s="305"/>
      <c r="AU29" s="305"/>
      <c r="AV29" s="305"/>
      <c r="AW29" s="305"/>
      <c r="AX29" s="305"/>
      <c r="AY29" s="305"/>
      <c r="AZ29" s="305"/>
      <c r="BA29" s="305"/>
      <c r="BB29" s="305"/>
      <c r="BC29" s="305"/>
      <c r="BD29" s="305"/>
      <c r="BE29" s="305"/>
      <c r="BF29" s="305"/>
      <c r="BG29" s="305"/>
      <c r="BH29" s="305"/>
      <c r="BI29" s="305"/>
      <c r="BJ29" s="305"/>
      <c r="BK29" s="301"/>
      <c r="BL29" s="302"/>
      <c r="BM29" s="302"/>
      <c r="BN29" s="302"/>
      <c r="BO29" s="302"/>
      <c r="BP29" s="302"/>
      <c r="BQ29" s="302"/>
      <c r="BR29" s="302"/>
      <c r="BS29" s="302"/>
      <c r="BT29" s="302"/>
      <c r="BU29" s="302"/>
      <c r="BV29" s="302"/>
      <c r="BW29" s="303"/>
      <c r="CB29" s="464"/>
      <c r="CC29" s="464"/>
      <c r="CD29" s="464"/>
      <c r="CE29" s="464"/>
      <c r="CF29" s="464"/>
      <c r="CG29" s="464"/>
      <c r="CH29" s="464"/>
      <c r="CI29" s="464"/>
      <c r="CJ29" s="466"/>
      <c r="CK29" s="467"/>
      <c r="CL29" s="467"/>
      <c r="CM29" s="467"/>
      <c r="CN29" s="467"/>
      <c r="CO29" s="467"/>
      <c r="CP29" s="467"/>
      <c r="CQ29" s="467"/>
      <c r="CR29" s="467"/>
      <c r="CS29" s="467"/>
      <c r="CT29" s="467"/>
      <c r="CU29" s="468"/>
      <c r="CV29" s="468"/>
      <c r="CW29" s="468"/>
      <c r="CX29" s="468"/>
      <c r="CY29" s="468"/>
      <c r="CZ29" s="468"/>
      <c r="DA29" s="468"/>
      <c r="DB29" s="468"/>
      <c r="DC29" s="468"/>
      <c r="ED29" s="1"/>
      <c r="EG29" s="28"/>
      <c r="EJ29" s="93"/>
      <c r="EK29" s="93" t="str">
        <f>EJ5</f>
        <v>〔一重〕金属製</v>
      </c>
      <c r="EL29" s="93" t="s">
        <v>449</v>
      </c>
      <c r="EM29" s="91" t="str">
        <f t="shared" si="0"/>
        <v>〔一重〕金属製Low-E複層（G4以上G8未満）</v>
      </c>
      <c r="EN29" s="92">
        <v>4.07</v>
      </c>
      <c r="EO29" s="36"/>
      <c r="EY29" s="38" t="s">
        <v>118</v>
      </c>
      <c r="EZ29" s="70">
        <v>38</v>
      </c>
    </row>
    <row r="30" spans="2:156" ht="15.75" customHeight="1" thickTop="1">
      <c r="B30" s="308" t="s">
        <v>464</v>
      </c>
      <c r="C30" s="309"/>
      <c r="D30" s="309"/>
      <c r="E30" s="310"/>
      <c r="F30" s="317"/>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9"/>
      <c r="AP30" s="320"/>
      <c r="AQ30" s="321"/>
      <c r="AR30" s="321"/>
      <c r="AS30" s="321"/>
      <c r="AT30" s="321"/>
      <c r="AU30" s="321"/>
      <c r="AV30" s="321"/>
      <c r="AW30" s="321"/>
      <c r="AX30" s="321"/>
      <c r="AY30" s="321"/>
      <c r="AZ30" s="321"/>
      <c r="BA30" s="321"/>
      <c r="BB30" s="321"/>
      <c r="BC30" s="321"/>
      <c r="BD30" s="321"/>
      <c r="BE30" s="321"/>
      <c r="BF30" s="321"/>
      <c r="BG30" s="321"/>
      <c r="BH30" s="321"/>
      <c r="BI30" s="321"/>
      <c r="BJ30" s="322"/>
      <c r="BK30" s="323">
        <f aca="true" t="shared" si="3" ref="BK30:BK35">IF(ISERROR(INDEX($EM$2:$EN$52,MATCH(F30&amp;AP30,$EM$2:$EM$46,0),2))=TRUE,"",INDEX($EM$2:$EN$52,MATCH(F30&amp;AP30,$EM$2:$EM$46,0),2))</f>
      </c>
      <c r="BL30" s="324"/>
      <c r="BM30" s="324"/>
      <c r="BN30" s="324"/>
      <c r="BO30" s="324"/>
      <c r="BP30" s="324"/>
      <c r="BQ30" s="324"/>
      <c r="BR30" s="324"/>
      <c r="BS30" s="324"/>
      <c r="BT30" s="324"/>
      <c r="BU30" s="324"/>
      <c r="BV30" s="324"/>
      <c r="BW30" s="325"/>
      <c r="CB30" s="464"/>
      <c r="CC30" s="464"/>
      <c r="CD30" s="464"/>
      <c r="CE30" s="464"/>
      <c r="CF30" s="464"/>
      <c r="CG30" s="464"/>
      <c r="CH30" s="464"/>
      <c r="CI30" s="464"/>
      <c r="CJ30" s="469"/>
      <c r="CK30" s="469"/>
      <c r="CL30" s="469"/>
      <c r="CM30" s="469"/>
      <c r="CN30" s="470"/>
      <c r="CO30" s="470"/>
      <c r="CP30" s="470"/>
      <c r="CQ30" s="470"/>
      <c r="CR30" s="470"/>
      <c r="CS30" s="470"/>
      <c r="CT30" s="470"/>
      <c r="CU30" s="468"/>
      <c r="CV30" s="468"/>
      <c r="CW30" s="468"/>
      <c r="CX30" s="468"/>
      <c r="CY30" s="468"/>
      <c r="CZ30" s="468"/>
      <c r="DA30" s="468"/>
      <c r="DB30" s="468"/>
      <c r="DC30" s="468"/>
      <c r="DL30" s="51"/>
      <c r="ED30" s="1"/>
      <c r="EG30" s="28"/>
      <c r="EJ30" s="189"/>
      <c r="EK30" s="93" t="str">
        <f>EJ5</f>
        <v>〔一重〕金属製</v>
      </c>
      <c r="EL30" s="93" t="s">
        <v>76</v>
      </c>
      <c r="EM30" s="91" t="str">
        <f t="shared" si="0"/>
        <v>〔一重〕金属製複層（A10以上）</v>
      </c>
      <c r="EN30" s="92">
        <v>4.07</v>
      </c>
      <c r="EY30" s="38" t="s">
        <v>119</v>
      </c>
      <c r="EZ30" s="70">
        <v>37</v>
      </c>
    </row>
    <row r="31" spans="2:156" ht="15.75" customHeight="1">
      <c r="B31" s="311"/>
      <c r="C31" s="312"/>
      <c r="D31" s="312"/>
      <c r="E31" s="313"/>
      <c r="F31" s="326"/>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7"/>
      <c r="AM31" s="327"/>
      <c r="AN31" s="327"/>
      <c r="AO31" s="328"/>
      <c r="AP31" s="329"/>
      <c r="AQ31" s="330"/>
      <c r="AR31" s="330"/>
      <c r="AS31" s="330"/>
      <c r="AT31" s="330"/>
      <c r="AU31" s="330"/>
      <c r="AV31" s="330"/>
      <c r="AW31" s="330"/>
      <c r="AX31" s="330"/>
      <c r="AY31" s="330"/>
      <c r="AZ31" s="330"/>
      <c r="BA31" s="330"/>
      <c r="BB31" s="330"/>
      <c r="BC31" s="330"/>
      <c r="BD31" s="330"/>
      <c r="BE31" s="330"/>
      <c r="BF31" s="330"/>
      <c r="BG31" s="330"/>
      <c r="BH31" s="330"/>
      <c r="BI31" s="330"/>
      <c r="BJ31" s="330"/>
      <c r="BK31" s="323">
        <f t="shared" si="3"/>
      </c>
      <c r="BL31" s="324"/>
      <c r="BM31" s="324"/>
      <c r="BN31" s="324"/>
      <c r="BO31" s="324"/>
      <c r="BP31" s="324"/>
      <c r="BQ31" s="324"/>
      <c r="BR31" s="324"/>
      <c r="BS31" s="324"/>
      <c r="BT31" s="324"/>
      <c r="BU31" s="324"/>
      <c r="BV31" s="324"/>
      <c r="BW31" s="325"/>
      <c r="CB31" s="464"/>
      <c r="CC31" s="464"/>
      <c r="CD31" s="464"/>
      <c r="CE31" s="464"/>
      <c r="CF31" s="464"/>
      <c r="CG31" s="464"/>
      <c r="CH31" s="464"/>
      <c r="CI31" s="464"/>
      <c r="CJ31" s="469"/>
      <c r="CK31" s="469"/>
      <c r="CL31" s="469"/>
      <c r="CM31" s="469"/>
      <c r="CN31" s="470"/>
      <c r="CO31" s="470"/>
      <c r="CP31" s="470"/>
      <c r="CQ31" s="470"/>
      <c r="CR31" s="470"/>
      <c r="CS31" s="470"/>
      <c r="CT31" s="470"/>
      <c r="CU31" s="468"/>
      <c r="CV31" s="468"/>
      <c r="CW31" s="468"/>
      <c r="CX31" s="468"/>
      <c r="CY31" s="468"/>
      <c r="CZ31" s="468"/>
      <c r="DA31" s="468"/>
      <c r="DB31" s="468"/>
      <c r="DC31" s="468"/>
      <c r="ED31" s="1"/>
      <c r="EG31" s="28"/>
      <c r="EI31" s="17"/>
      <c r="EJ31" s="93"/>
      <c r="EK31" s="93" t="str">
        <f>EJ5</f>
        <v>〔一重〕金属製</v>
      </c>
      <c r="EL31" s="93" t="s">
        <v>80</v>
      </c>
      <c r="EM31" s="91" t="str">
        <f t="shared" si="0"/>
        <v>〔一重〕金属製複層（A4以上A10未満）</v>
      </c>
      <c r="EN31" s="92">
        <v>4.65</v>
      </c>
      <c r="EY31" s="38" t="s">
        <v>120</v>
      </c>
      <c r="EZ31" s="70">
        <v>36</v>
      </c>
    </row>
    <row r="32" spans="2:156" ht="15.75" customHeight="1">
      <c r="B32" s="311"/>
      <c r="C32" s="312"/>
      <c r="D32" s="312"/>
      <c r="E32" s="313"/>
      <c r="F32" s="326"/>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7"/>
      <c r="AL32" s="327"/>
      <c r="AM32" s="327"/>
      <c r="AN32" s="327"/>
      <c r="AO32" s="328"/>
      <c r="AP32" s="331"/>
      <c r="AQ32" s="332"/>
      <c r="AR32" s="332"/>
      <c r="AS32" s="332"/>
      <c r="AT32" s="332"/>
      <c r="AU32" s="332"/>
      <c r="AV32" s="332"/>
      <c r="AW32" s="332"/>
      <c r="AX32" s="332"/>
      <c r="AY32" s="332"/>
      <c r="AZ32" s="332"/>
      <c r="BA32" s="332"/>
      <c r="BB32" s="332"/>
      <c r="BC32" s="332"/>
      <c r="BD32" s="332"/>
      <c r="BE32" s="332"/>
      <c r="BF32" s="332"/>
      <c r="BG32" s="332"/>
      <c r="BH32" s="332"/>
      <c r="BI32" s="332"/>
      <c r="BJ32" s="333"/>
      <c r="BK32" s="323">
        <f t="shared" si="3"/>
      </c>
      <c r="BL32" s="324"/>
      <c r="BM32" s="324"/>
      <c r="BN32" s="324"/>
      <c r="BO32" s="324"/>
      <c r="BP32" s="324"/>
      <c r="BQ32" s="324"/>
      <c r="BR32" s="324"/>
      <c r="BS32" s="324"/>
      <c r="BT32" s="324"/>
      <c r="BU32" s="324"/>
      <c r="BV32" s="324"/>
      <c r="BW32" s="325"/>
      <c r="CB32" s="464"/>
      <c r="CC32" s="464"/>
      <c r="CD32" s="464"/>
      <c r="CE32" s="464"/>
      <c r="CF32" s="464"/>
      <c r="CG32" s="464"/>
      <c r="CH32" s="464"/>
      <c r="CI32" s="464"/>
      <c r="CJ32" s="469"/>
      <c r="CK32" s="469"/>
      <c r="CL32" s="469"/>
      <c r="CM32" s="469"/>
      <c r="CN32" s="470"/>
      <c r="CO32" s="470"/>
      <c r="CP32" s="470"/>
      <c r="CQ32" s="470"/>
      <c r="CR32" s="470"/>
      <c r="CS32" s="470"/>
      <c r="CT32" s="470"/>
      <c r="CU32" s="468"/>
      <c r="CV32" s="468"/>
      <c r="CW32" s="468"/>
      <c r="CX32" s="451"/>
      <c r="CY32" s="451"/>
      <c r="CZ32" s="451"/>
      <c r="DA32" s="468"/>
      <c r="DB32" s="468"/>
      <c r="DC32" s="468"/>
      <c r="ED32" s="1"/>
      <c r="EG32" s="28"/>
      <c r="EI32" s="17"/>
      <c r="EJ32" s="93"/>
      <c r="EK32" s="93" t="str">
        <f>EJ5</f>
        <v>〔一重〕金属製</v>
      </c>
      <c r="EL32" s="93" t="s">
        <v>81</v>
      </c>
      <c r="EM32" s="91" t="str">
        <f t="shared" si="0"/>
        <v>〔一重〕金属製単板＋単板（A12以上）</v>
      </c>
      <c r="EN32" s="92">
        <v>4.07</v>
      </c>
      <c r="EY32" s="38" t="s">
        <v>121</v>
      </c>
      <c r="EZ32" s="70">
        <v>38</v>
      </c>
    </row>
    <row r="33" spans="2:156" ht="15.75" customHeight="1">
      <c r="B33" s="311"/>
      <c r="C33" s="312"/>
      <c r="D33" s="312"/>
      <c r="E33" s="313"/>
      <c r="F33" s="326"/>
      <c r="G33" s="327"/>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7"/>
      <c r="AL33" s="327"/>
      <c r="AM33" s="327"/>
      <c r="AN33" s="327"/>
      <c r="AO33" s="328"/>
      <c r="AP33" s="329"/>
      <c r="AQ33" s="330"/>
      <c r="AR33" s="330"/>
      <c r="AS33" s="330"/>
      <c r="AT33" s="330"/>
      <c r="AU33" s="330"/>
      <c r="AV33" s="330"/>
      <c r="AW33" s="330"/>
      <c r="AX33" s="330"/>
      <c r="AY33" s="330"/>
      <c r="AZ33" s="330"/>
      <c r="BA33" s="330"/>
      <c r="BB33" s="330"/>
      <c r="BC33" s="330"/>
      <c r="BD33" s="330"/>
      <c r="BE33" s="330"/>
      <c r="BF33" s="330"/>
      <c r="BG33" s="330"/>
      <c r="BH33" s="330"/>
      <c r="BI33" s="330"/>
      <c r="BJ33" s="330"/>
      <c r="BK33" s="323">
        <f t="shared" si="3"/>
      </c>
      <c r="BL33" s="324"/>
      <c r="BM33" s="324"/>
      <c r="BN33" s="324"/>
      <c r="BO33" s="324"/>
      <c r="BP33" s="324"/>
      <c r="BQ33" s="324"/>
      <c r="BR33" s="324"/>
      <c r="BS33" s="324"/>
      <c r="BT33" s="324"/>
      <c r="BU33" s="324"/>
      <c r="BV33" s="324"/>
      <c r="BW33" s="325"/>
      <c r="CB33" s="464"/>
      <c r="CC33" s="464"/>
      <c r="CD33" s="464"/>
      <c r="CE33" s="464"/>
      <c r="CF33" s="464"/>
      <c r="CG33" s="464"/>
      <c r="CH33" s="464"/>
      <c r="CI33" s="464"/>
      <c r="CJ33" s="469"/>
      <c r="CK33" s="469"/>
      <c r="CL33" s="469"/>
      <c r="CM33" s="469"/>
      <c r="CN33" s="470"/>
      <c r="CO33" s="470"/>
      <c r="CP33" s="470"/>
      <c r="CQ33" s="470"/>
      <c r="CR33" s="470"/>
      <c r="CS33" s="470"/>
      <c r="CT33" s="470"/>
      <c r="CU33" s="468"/>
      <c r="CV33" s="468"/>
      <c r="CW33" s="468"/>
      <c r="CX33" s="468"/>
      <c r="CY33" s="468"/>
      <c r="CZ33" s="468"/>
      <c r="DA33" s="468"/>
      <c r="DB33" s="468"/>
      <c r="DC33" s="468"/>
      <c r="ED33" s="1"/>
      <c r="EG33" s="28"/>
      <c r="EI33" s="17"/>
      <c r="EJ33" s="93"/>
      <c r="EK33" s="93" t="str">
        <f>EJ5</f>
        <v>〔一重〕金属製</v>
      </c>
      <c r="EL33" s="93" t="s">
        <v>82</v>
      </c>
      <c r="EM33" s="91" t="str">
        <f t="shared" si="0"/>
        <v>〔一重〕金属製単板＋単板（A6以上A12未満）</v>
      </c>
      <c r="EN33" s="92">
        <v>4.65</v>
      </c>
      <c r="EY33" s="38" t="s">
        <v>122</v>
      </c>
      <c r="EZ33" s="70">
        <v>37</v>
      </c>
    </row>
    <row r="34" spans="2:156" ht="15.75" customHeight="1">
      <c r="B34" s="314"/>
      <c r="C34" s="315"/>
      <c r="D34" s="315"/>
      <c r="E34" s="316"/>
      <c r="F34" s="471"/>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2"/>
      <c r="AM34" s="472"/>
      <c r="AN34" s="472"/>
      <c r="AO34" s="473"/>
      <c r="AP34" s="357"/>
      <c r="AQ34" s="358"/>
      <c r="AR34" s="358"/>
      <c r="AS34" s="358"/>
      <c r="AT34" s="358"/>
      <c r="AU34" s="358"/>
      <c r="AV34" s="358"/>
      <c r="AW34" s="358"/>
      <c r="AX34" s="358"/>
      <c r="AY34" s="358"/>
      <c r="AZ34" s="358"/>
      <c r="BA34" s="358"/>
      <c r="BB34" s="358"/>
      <c r="BC34" s="358"/>
      <c r="BD34" s="358"/>
      <c r="BE34" s="358"/>
      <c r="BF34" s="358"/>
      <c r="BG34" s="358"/>
      <c r="BH34" s="358"/>
      <c r="BI34" s="358"/>
      <c r="BJ34" s="359"/>
      <c r="BK34" s="474">
        <f t="shared" si="3"/>
      </c>
      <c r="BL34" s="475"/>
      <c r="BM34" s="475"/>
      <c r="BN34" s="475"/>
      <c r="BO34" s="475"/>
      <c r="BP34" s="475"/>
      <c r="BQ34" s="475"/>
      <c r="BR34" s="475"/>
      <c r="BS34" s="475"/>
      <c r="BT34" s="475"/>
      <c r="BU34" s="475"/>
      <c r="BV34" s="475"/>
      <c r="BW34" s="476"/>
      <c r="CB34" s="464"/>
      <c r="CC34" s="464"/>
      <c r="CD34" s="464"/>
      <c r="CE34" s="464"/>
      <c r="CF34" s="464"/>
      <c r="CG34" s="464"/>
      <c r="CH34" s="464"/>
      <c r="CI34" s="464"/>
      <c r="CJ34" s="466"/>
      <c r="CK34" s="467"/>
      <c r="CL34" s="467"/>
      <c r="CM34" s="467"/>
      <c r="CN34" s="467"/>
      <c r="CO34" s="467"/>
      <c r="CP34" s="467"/>
      <c r="CQ34" s="467"/>
      <c r="CR34" s="467"/>
      <c r="CS34" s="467"/>
      <c r="CT34" s="467"/>
      <c r="CU34" s="468"/>
      <c r="CV34" s="468"/>
      <c r="CW34" s="468"/>
      <c r="CX34" s="477"/>
      <c r="CY34" s="477"/>
      <c r="CZ34" s="477"/>
      <c r="DA34" s="477"/>
      <c r="DB34" s="477"/>
      <c r="DC34" s="477"/>
      <c r="ED34" s="1"/>
      <c r="EG34" s="28"/>
      <c r="EI34" s="17"/>
      <c r="EJ34" s="93"/>
      <c r="EK34" s="93" t="str">
        <f>EJ5</f>
        <v>〔一重〕金属製</v>
      </c>
      <c r="EL34" s="93" t="s">
        <v>72</v>
      </c>
      <c r="EM34" s="91" t="str">
        <f t="shared" si="0"/>
        <v>〔一重〕金属製単板</v>
      </c>
      <c r="EN34" s="92">
        <v>6.51</v>
      </c>
      <c r="EY34" s="38" t="s">
        <v>123</v>
      </c>
      <c r="EZ34" s="70">
        <v>36</v>
      </c>
    </row>
    <row r="35" spans="2:156" ht="15.75" customHeight="1">
      <c r="B35" s="363" t="s">
        <v>59</v>
      </c>
      <c r="C35" s="364"/>
      <c r="D35" s="365"/>
      <c r="E35" s="366"/>
      <c r="F35" s="371"/>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3"/>
      <c r="AP35" s="374"/>
      <c r="AQ35" s="375"/>
      <c r="AR35" s="375"/>
      <c r="AS35" s="375"/>
      <c r="AT35" s="375"/>
      <c r="AU35" s="375"/>
      <c r="AV35" s="375"/>
      <c r="AW35" s="375"/>
      <c r="AX35" s="375"/>
      <c r="AY35" s="375"/>
      <c r="AZ35" s="375"/>
      <c r="BA35" s="375"/>
      <c r="BB35" s="375"/>
      <c r="BC35" s="375"/>
      <c r="BD35" s="375"/>
      <c r="BE35" s="375"/>
      <c r="BF35" s="375"/>
      <c r="BG35" s="375"/>
      <c r="BH35" s="375"/>
      <c r="BI35" s="375"/>
      <c r="BJ35" s="376"/>
      <c r="BK35" s="337">
        <f t="shared" si="3"/>
      </c>
      <c r="BL35" s="338"/>
      <c r="BM35" s="338"/>
      <c r="BN35" s="338"/>
      <c r="BO35" s="338"/>
      <c r="BP35" s="338"/>
      <c r="BQ35" s="338"/>
      <c r="BR35" s="338"/>
      <c r="BS35" s="338"/>
      <c r="BT35" s="338"/>
      <c r="BU35" s="338"/>
      <c r="BV35" s="338"/>
      <c r="BW35" s="339"/>
      <c r="CB35" s="464"/>
      <c r="CC35" s="464"/>
      <c r="CD35" s="464"/>
      <c r="CE35" s="464"/>
      <c r="CF35" s="464"/>
      <c r="CG35" s="464"/>
      <c r="CH35" s="464"/>
      <c r="CI35" s="464"/>
      <c r="CJ35" s="466"/>
      <c r="CK35" s="467"/>
      <c r="CL35" s="467"/>
      <c r="CM35" s="467"/>
      <c r="CN35" s="467"/>
      <c r="CO35" s="467"/>
      <c r="CP35" s="467"/>
      <c r="CQ35" s="467"/>
      <c r="CR35" s="467"/>
      <c r="CS35" s="467"/>
      <c r="CT35" s="467"/>
      <c r="CU35" s="468"/>
      <c r="CV35" s="468"/>
      <c r="CW35" s="468"/>
      <c r="CX35" s="478"/>
      <c r="CY35" s="478"/>
      <c r="CZ35" s="478"/>
      <c r="DA35" s="478"/>
      <c r="DB35" s="478"/>
      <c r="DC35" s="478"/>
      <c r="ED35" s="1"/>
      <c r="EF35" s="28"/>
      <c r="EG35" s="28"/>
      <c r="EI35" s="17"/>
      <c r="EJ35" s="189"/>
      <c r="EK35" s="94" t="str">
        <f>EJ7</f>
        <v>枠：木製　戸：木製断熱積層構造</v>
      </c>
      <c r="EL35" s="93" t="s">
        <v>232</v>
      </c>
      <c r="EM35" s="91" t="str">
        <f aca="true" t="shared" si="4" ref="EM35:EM46">EK35&amp;EL41</f>
        <v>枠：木製　戸：木製断熱積層構造Low-E複層（A10以上）又は「ガラスなし」</v>
      </c>
      <c r="EN35" s="92">
        <v>2.33</v>
      </c>
      <c r="EY35" s="38" t="s">
        <v>124</v>
      </c>
      <c r="EZ35" s="70">
        <v>35</v>
      </c>
    </row>
    <row r="36" spans="2:156" ht="15.75" customHeight="1" thickBot="1">
      <c r="B36" s="367"/>
      <c r="C36" s="368"/>
      <c r="D36" s="369"/>
      <c r="E36" s="370"/>
      <c r="F36" s="340"/>
      <c r="G36" s="341"/>
      <c r="H36" s="341"/>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1"/>
      <c r="AM36" s="341"/>
      <c r="AN36" s="341"/>
      <c r="AO36" s="342"/>
      <c r="AP36" s="343"/>
      <c r="AQ36" s="479"/>
      <c r="AR36" s="479"/>
      <c r="AS36" s="479"/>
      <c r="AT36" s="479"/>
      <c r="AU36" s="479"/>
      <c r="AV36" s="479"/>
      <c r="AW36" s="479"/>
      <c r="AX36" s="479"/>
      <c r="AY36" s="479"/>
      <c r="AZ36" s="479"/>
      <c r="BA36" s="479"/>
      <c r="BB36" s="479"/>
      <c r="BC36" s="479"/>
      <c r="BD36" s="479"/>
      <c r="BE36" s="479"/>
      <c r="BF36" s="479"/>
      <c r="BG36" s="479"/>
      <c r="BH36" s="479"/>
      <c r="BI36" s="479"/>
      <c r="BJ36" s="480"/>
      <c r="BK36" s="481"/>
      <c r="BL36" s="481"/>
      <c r="BM36" s="481"/>
      <c r="BN36" s="481"/>
      <c r="BO36" s="481"/>
      <c r="BP36" s="481"/>
      <c r="BQ36" s="481"/>
      <c r="BR36" s="481"/>
      <c r="BS36" s="481"/>
      <c r="BT36" s="481"/>
      <c r="BU36" s="481"/>
      <c r="BV36" s="481"/>
      <c r="BW36" s="482"/>
      <c r="CB36" s="464"/>
      <c r="CC36" s="464"/>
      <c r="CD36" s="464"/>
      <c r="CE36" s="464"/>
      <c r="CF36" s="464"/>
      <c r="CG36" s="464"/>
      <c r="CH36" s="464"/>
      <c r="CI36" s="464"/>
      <c r="CJ36" s="469"/>
      <c r="CK36" s="469"/>
      <c r="CL36" s="469"/>
      <c r="CM36" s="469"/>
      <c r="CN36" s="470"/>
      <c r="CO36" s="470"/>
      <c r="CP36" s="470"/>
      <c r="CQ36" s="470"/>
      <c r="CR36" s="470"/>
      <c r="CS36" s="470"/>
      <c r="CT36" s="470"/>
      <c r="CU36" s="468"/>
      <c r="CV36" s="468"/>
      <c r="CW36" s="468"/>
      <c r="CX36" s="478"/>
      <c r="CY36" s="478"/>
      <c r="CZ36" s="478"/>
      <c r="DA36" s="478"/>
      <c r="DB36" s="478"/>
      <c r="DC36" s="478"/>
      <c r="ED36" s="1"/>
      <c r="EG36" s="28"/>
      <c r="EI36" s="17"/>
      <c r="EJ36" s="93"/>
      <c r="EK36" s="94" t="str">
        <f>EJ7</f>
        <v>枠：木製　戸：木製断熱積層構造</v>
      </c>
      <c r="EL36" s="93" t="s">
        <v>83</v>
      </c>
      <c r="EM36" s="91" t="str">
        <f t="shared" si="4"/>
        <v>枠：木製　戸：木製断熱積層構造三層複層（A12×2）</v>
      </c>
      <c r="EN36" s="92">
        <v>2.33</v>
      </c>
      <c r="EY36" s="38" t="s">
        <v>125</v>
      </c>
      <c r="EZ36" s="70">
        <v>34</v>
      </c>
    </row>
    <row r="37" spans="2:156" ht="15.75" customHeight="1" thickBot="1">
      <c r="B37" s="30" t="s">
        <v>56</v>
      </c>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CB37" s="464"/>
      <c r="CC37" s="464"/>
      <c r="CD37" s="464"/>
      <c r="CE37" s="464"/>
      <c r="CF37" s="464"/>
      <c r="CG37" s="464"/>
      <c r="CH37" s="464"/>
      <c r="CI37" s="464"/>
      <c r="CJ37" s="469"/>
      <c r="CK37" s="469"/>
      <c r="CL37" s="469"/>
      <c r="CM37" s="469"/>
      <c r="CN37" s="470"/>
      <c r="CO37" s="470"/>
      <c r="CP37" s="470"/>
      <c r="CQ37" s="470"/>
      <c r="CR37" s="470"/>
      <c r="CS37" s="470"/>
      <c r="CT37" s="470"/>
      <c r="CU37" s="468"/>
      <c r="CV37" s="468"/>
      <c r="CW37" s="468"/>
      <c r="CX37" s="478"/>
      <c r="CY37" s="478"/>
      <c r="CZ37" s="478"/>
      <c r="DA37" s="478"/>
      <c r="DB37" s="478"/>
      <c r="DC37" s="478"/>
      <c r="EB37" s="46"/>
      <c r="EC37" s="46"/>
      <c r="ED37" s="46"/>
      <c r="EE37" s="46"/>
      <c r="EF37" s="46"/>
      <c r="EG37" s="28"/>
      <c r="EH37" s="1"/>
      <c r="EI37" s="17"/>
      <c r="EJ37" s="93"/>
      <c r="EK37" s="94" t="str">
        <f>EJ7</f>
        <v>枠：木製　戸：木製断熱積層構造</v>
      </c>
      <c r="EL37" s="93" t="s">
        <v>84</v>
      </c>
      <c r="EM37" s="91" t="str">
        <f t="shared" si="4"/>
        <v>枠：木製　戸：木製断熱積層構造複層（A10以上）</v>
      </c>
      <c r="EN37" s="92">
        <v>2.91</v>
      </c>
      <c r="EY37" s="38" t="s">
        <v>126</v>
      </c>
      <c r="EZ37" s="76">
        <v>36</v>
      </c>
    </row>
    <row r="38" spans="2:156" ht="15.75" customHeight="1">
      <c r="B38" s="386"/>
      <c r="C38" s="387"/>
      <c r="D38" s="387"/>
      <c r="E38" s="388"/>
      <c r="F38" s="389"/>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1"/>
      <c r="AP38" s="392"/>
      <c r="AQ38" s="390"/>
      <c r="AR38" s="390"/>
      <c r="AS38" s="390"/>
      <c r="AT38" s="390"/>
      <c r="AU38" s="390"/>
      <c r="AV38" s="390"/>
      <c r="AW38" s="390"/>
      <c r="AX38" s="390"/>
      <c r="AY38" s="390"/>
      <c r="AZ38" s="390"/>
      <c r="BA38" s="390"/>
      <c r="BB38" s="390"/>
      <c r="BC38" s="390"/>
      <c r="BD38" s="390"/>
      <c r="BE38" s="390"/>
      <c r="BF38" s="390"/>
      <c r="BG38" s="390"/>
      <c r="BH38" s="390"/>
      <c r="BI38" s="390"/>
      <c r="BJ38" s="390"/>
      <c r="BK38" s="393"/>
      <c r="BL38" s="394"/>
      <c r="BM38" s="394"/>
      <c r="BN38" s="394"/>
      <c r="BO38" s="394"/>
      <c r="BP38" s="394"/>
      <c r="BQ38" s="394"/>
      <c r="BR38" s="394"/>
      <c r="BS38" s="394"/>
      <c r="BT38" s="394"/>
      <c r="BU38" s="394"/>
      <c r="BV38" s="394"/>
      <c r="BW38" s="395"/>
      <c r="CB38" s="464"/>
      <c r="CC38" s="464"/>
      <c r="CD38" s="464"/>
      <c r="CE38" s="464"/>
      <c r="CF38" s="464"/>
      <c r="CG38" s="464"/>
      <c r="CH38" s="464"/>
      <c r="CI38" s="464"/>
      <c r="CJ38" s="469"/>
      <c r="CK38" s="469"/>
      <c r="CL38" s="469"/>
      <c r="CM38" s="469"/>
      <c r="CN38" s="470"/>
      <c r="CO38" s="470"/>
      <c r="CP38" s="470"/>
      <c r="CQ38" s="470"/>
      <c r="CR38" s="470"/>
      <c r="CS38" s="470"/>
      <c r="CT38" s="470"/>
      <c r="CU38" s="468"/>
      <c r="CV38" s="468"/>
      <c r="CW38" s="468"/>
      <c r="CX38" s="478"/>
      <c r="CY38" s="478"/>
      <c r="CZ38" s="478"/>
      <c r="DA38" s="478"/>
      <c r="DB38" s="478"/>
      <c r="DC38" s="478"/>
      <c r="EB38" s="47"/>
      <c r="EC38" s="47"/>
      <c r="ED38" s="47"/>
      <c r="EE38" s="47"/>
      <c r="EF38" s="47"/>
      <c r="EG38" s="28"/>
      <c r="EI38" s="17"/>
      <c r="EJ38" s="189"/>
      <c r="EK38" s="94" t="str">
        <f>EJ7</f>
        <v>枠：木製　戸：木製断熱積層構造</v>
      </c>
      <c r="EL38" s="93" t="s">
        <v>85</v>
      </c>
      <c r="EM38" s="91" t="str">
        <f t="shared" si="4"/>
        <v>枠：木製　戸：木製断熱積層構造Low-E複層（A6以上A10未満）</v>
      </c>
      <c r="EN38" s="92">
        <v>2.91</v>
      </c>
      <c r="EY38" s="38" t="s">
        <v>127</v>
      </c>
      <c r="EZ38" s="75">
        <v>35</v>
      </c>
    </row>
    <row r="39" spans="2:156" ht="15.75" customHeight="1">
      <c r="B39" s="347"/>
      <c r="C39" s="348"/>
      <c r="D39" s="348"/>
      <c r="E39" s="349"/>
      <c r="F39" s="350"/>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2"/>
      <c r="AP39" s="353"/>
      <c r="AQ39" s="351"/>
      <c r="AR39" s="351"/>
      <c r="AS39" s="351"/>
      <c r="AT39" s="351"/>
      <c r="AU39" s="351"/>
      <c r="AV39" s="351"/>
      <c r="AW39" s="351"/>
      <c r="AX39" s="351"/>
      <c r="AY39" s="351"/>
      <c r="AZ39" s="351"/>
      <c r="BA39" s="351"/>
      <c r="BB39" s="351"/>
      <c r="BC39" s="351"/>
      <c r="BD39" s="351"/>
      <c r="BE39" s="351"/>
      <c r="BF39" s="351"/>
      <c r="BG39" s="351"/>
      <c r="BH39" s="351"/>
      <c r="BI39" s="351"/>
      <c r="BJ39" s="351"/>
      <c r="BK39" s="354"/>
      <c r="BL39" s="355"/>
      <c r="BM39" s="355"/>
      <c r="BN39" s="355"/>
      <c r="BO39" s="355"/>
      <c r="BP39" s="355"/>
      <c r="BQ39" s="355"/>
      <c r="BR39" s="355"/>
      <c r="BS39" s="355"/>
      <c r="BT39" s="355"/>
      <c r="BU39" s="355"/>
      <c r="BV39" s="355"/>
      <c r="BW39" s="356"/>
      <c r="CB39" s="464"/>
      <c r="CC39" s="464"/>
      <c r="CD39" s="464"/>
      <c r="CE39" s="464"/>
      <c r="CF39" s="464"/>
      <c r="CG39" s="464"/>
      <c r="CH39" s="464"/>
      <c r="CI39" s="464"/>
      <c r="CJ39" s="469"/>
      <c r="CK39" s="469"/>
      <c r="CL39" s="469"/>
      <c r="CM39" s="469"/>
      <c r="CN39" s="470"/>
      <c r="CO39" s="470"/>
      <c r="CP39" s="470"/>
      <c r="CQ39" s="470"/>
      <c r="CR39" s="470"/>
      <c r="CS39" s="470"/>
      <c r="CT39" s="470"/>
      <c r="CU39" s="468"/>
      <c r="CV39" s="468"/>
      <c r="CW39" s="468"/>
      <c r="CX39" s="478"/>
      <c r="CY39" s="478"/>
      <c r="CZ39" s="478"/>
      <c r="DA39" s="478"/>
      <c r="DB39" s="478"/>
      <c r="DC39" s="478"/>
      <c r="EB39" s="47"/>
      <c r="EC39" s="47"/>
      <c r="ED39" s="47"/>
      <c r="EE39" s="47"/>
      <c r="EF39" s="47"/>
      <c r="EG39" s="28"/>
      <c r="EI39" s="17"/>
      <c r="EJ39" s="189"/>
      <c r="EK39" s="94" t="str">
        <f>EJ8</f>
        <v>枠：金属製熱遮断構造　戸：金属製高断熱ﾌﾗｯｼｭ構造</v>
      </c>
      <c r="EL39" s="93" t="s">
        <v>86</v>
      </c>
      <c r="EM39" s="91" t="str">
        <f t="shared" si="4"/>
        <v>枠：金属製熱遮断構造　戸：金属製高断熱ﾌﾗｯｼｭ構造Low-E複層（G12以上）又は「ガラスなし」</v>
      </c>
      <c r="EN39" s="92">
        <v>1.75</v>
      </c>
      <c r="EY39" s="38" t="s">
        <v>128</v>
      </c>
      <c r="EZ39" s="38">
        <v>34</v>
      </c>
    </row>
    <row r="40" spans="2:156" ht="15.75" customHeight="1" thickBot="1">
      <c r="B40" s="401"/>
      <c r="C40" s="402"/>
      <c r="D40" s="402"/>
      <c r="E40" s="403"/>
      <c r="F40" s="404"/>
      <c r="G40" s="397"/>
      <c r="H40" s="397"/>
      <c r="I40" s="397"/>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c r="AH40" s="397"/>
      <c r="AI40" s="397"/>
      <c r="AJ40" s="397"/>
      <c r="AK40" s="397"/>
      <c r="AL40" s="397"/>
      <c r="AM40" s="397"/>
      <c r="AN40" s="397"/>
      <c r="AO40" s="405"/>
      <c r="AP40" s="396"/>
      <c r="AQ40" s="397"/>
      <c r="AR40" s="397"/>
      <c r="AS40" s="397"/>
      <c r="AT40" s="397"/>
      <c r="AU40" s="397"/>
      <c r="AV40" s="397"/>
      <c r="AW40" s="397"/>
      <c r="AX40" s="397"/>
      <c r="AY40" s="397"/>
      <c r="AZ40" s="397"/>
      <c r="BA40" s="397"/>
      <c r="BB40" s="397"/>
      <c r="BC40" s="397"/>
      <c r="BD40" s="397"/>
      <c r="BE40" s="397"/>
      <c r="BF40" s="397"/>
      <c r="BG40" s="397"/>
      <c r="BH40" s="397"/>
      <c r="BI40" s="397"/>
      <c r="BJ40" s="397"/>
      <c r="BK40" s="398"/>
      <c r="BL40" s="399"/>
      <c r="BM40" s="399"/>
      <c r="BN40" s="399"/>
      <c r="BO40" s="399"/>
      <c r="BP40" s="399"/>
      <c r="BQ40" s="399"/>
      <c r="BR40" s="399"/>
      <c r="BS40" s="399"/>
      <c r="BT40" s="399"/>
      <c r="BU40" s="399"/>
      <c r="BV40" s="399"/>
      <c r="BW40" s="400"/>
      <c r="CB40" s="464"/>
      <c r="CC40" s="464"/>
      <c r="CD40" s="464"/>
      <c r="CE40" s="464"/>
      <c r="CF40" s="451"/>
      <c r="CG40" s="451"/>
      <c r="CH40" s="451"/>
      <c r="CI40" s="451"/>
      <c r="CJ40" s="451"/>
      <c r="CK40" s="451"/>
      <c r="CL40" s="451"/>
      <c r="CM40" s="451"/>
      <c r="CN40" s="451"/>
      <c r="CO40" s="451"/>
      <c r="CP40" s="451"/>
      <c r="CQ40" s="451"/>
      <c r="CR40" s="451"/>
      <c r="CS40" s="451"/>
      <c r="CT40" s="451"/>
      <c r="CU40" s="468"/>
      <c r="CV40" s="468"/>
      <c r="CW40" s="468"/>
      <c r="CX40" s="468"/>
      <c r="CY40" s="468"/>
      <c r="CZ40" s="468"/>
      <c r="DA40" s="468"/>
      <c r="DB40" s="468"/>
      <c r="DC40" s="468"/>
      <c r="EB40" s="47"/>
      <c r="EC40" s="47"/>
      <c r="ED40" s="47"/>
      <c r="EE40" s="47"/>
      <c r="EF40" s="47"/>
      <c r="EH40" s="1"/>
      <c r="EI40" s="17"/>
      <c r="EJ40" s="189"/>
      <c r="EK40" s="93" t="str">
        <f>EJ9</f>
        <v>枠：金属製熱遮断構造、木と金属との複合材料製又は樹脂と金属との複合材料製　戸：金属製断熱ﾌﾗｯｼｭ構造</v>
      </c>
      <c r="EL40" s="93" t="s">
        <v>58</v>
      </c>
      <c r="EM40" s="91" t="str">
        <f t="shared" si="4"/>
        <v>枠：金属製熱遮断構造、木と金属との複合材料製又は樹脂と金属との複合材料製　戸：金属製断熱ﾌﾗｯｼｭ構造Low-E複層（A10以上）又は「ガラスなし」</v>
      </c>
      <c r="EN40" s="92">
        <v>2.33</v>
      </c>
      <c r="EY40" s="38" t="s">
        <v>129</v>
      </c>
      <c r="EZ40" s="70">
        <v>33</v>
      </c>
    </row>
    <row r="41" spans="2:156" ht="15.75" customHeight="1">
      <c r="B41" s="34"/>
      <c r="C41" s="35"/>
      <c r="D41" s="35"/>
      <c r="E41" s="35"/>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3"/>
      <c r="AO41" s="33"/>
      <c r="AP41" s="33"/>
      <c r="AQ41" s="33"/>
      <c r="AR41" s="33"/>
      <c r="AS41" s="33"/>
      <c r="AT41" s="33"/>
      <c r="AU41" s="33"/>
      <c r="AV41" s="33"/>
      <c r="AW41" s="33"/>
      <c r="AX41" s="33"/>
      <c r="AY41" s="33"/>
      <c r="AZ41" s="33"/>
      <c r="BA41" s="33"/>
      <c r="BB41" s="33"/>
      <c r="BC41" s="33"/>
      <c r="BD41" s="33"/>
      <c r="BE41" s="9"/>
      <c r="BF41" s="9"/>
      <c r="BG41" s="9"/>
      <c r="BH41" s="9"/>
      <c r="BI41" s="9"/>
      <c r="BJ41" s="9"/>
      <c r="BK41" s="9"/>
      <c r="BL41" s="9"/>
      <c r="BM41" s="9"/>
      <c r="BN41" s="9"/>
      <c r="CB41" s="51"/>
      <c r="EB41" s="49"/>
      <c r="EC41" s="48"/>
      <c r="ED41" s="48"/>
      <c r="EE41" s="48"/>
      <c r="EF41" s="48"/>
      <c r="EH41" s="1"/>
      <c r="EI41" s="17"/>
      <c r="EJ41" s="189"/>
      <c r="EK41" s="93" t="str">
        <f>EJ9</f>
        <v>枠：金属製熱遮断構造、木と金属との複合材料製又は樹脂と金属との複合材料製　戸：金属製断熱ﾌﾗｯｼｭ構造</v>
      </c>
      <c r="EL41" s="93" t="s">
        <v>87</v>
      </c>
      <c r="EM41" s="91" t="str">
        <f t="shared" si="4"/>
        <v>枠：金属製熱遮断構造、木と金属との複合材料製又は樹脂と金属との複合材料製　戸：金属製断熱ﾌﾗｯｼｭ構造複層（A10以上）</v>
      </c>
      <c r="EN41" s="92">
        <v>2.91</v>
      </c>
      <c r="EY41" s="38" t="s">
        <v>130</v>
      </c>
      <c r="EZ41" s="70">
        <v>35</v>
      </c>
    </row>
    <row r="42" spans="2:186" ht="15.75" customHeight="1">
      <c r="B42" s="34"/>
      <c r="C42" s="35"/>
      <c r="D42" s="35"/>
      <c r="E42" s="35"/>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3"/>
      <c r="AO42" s="33"/>
      <c r="AP42" s="33"/>
      <c r="AQ42" s="33"/>
      <c r="AR42" s="33"/>
      <c r="AS42" s="33"/>
      <c r="AT42" s="33"/>
      <c r="AU42" s="33"/>
      <c r="AV42" s="33"/>
      <c r="AW42" s="33"/>
      <c r="AX42" s="33"/>
      <c r="AY42" s="33"/>
      <c r="AZ42" s="33"/>
      <c r="BA42" s="33"/>
      <c r="BB42" s="33"/>
      <c r="BC42" s="33"/>
      <c r="BD42" s="33"/>
      <c r="BE42" s="9"/>
      <c r="BF42" s="9"/>
      <c r="BG42" s="9"/>
      <c r="BH42" s="9"/>
      <c r="BI42" s="9"/>
      <c r="BJ42" s="9"/>
      <c r="BK42" s="9"/>
      <c r="BL42" s="9"/>
      <c r="BM42" s="9"/>
      <c r="BN42" s="9"/>
      <c r="CA42" s="51"/>
      <c r="CB42" s="51"/>
      <c r="EC42" s="190"/>
      <c r="ED42" s="48"/>
      <c r="EE42" s="48"/>
      <c r="EF42" s="48"/>
      <c r="EG42" s="48"/>
      <c r="EH42" s="1"/>
      <c r="EI42" s="1"/>
      <c r="EJ42" s="189"/>
      <c r="EK42" s="99" t="str">
        <f>EJ9</f>
        <v>枠：金属製熱遮断構造、木と金属との複合材料製又は樹脂と金属との複合材料製　戸：金属製断熱ﾌﾗｯｼｭ構造</v>
      </c>
      <c r="EL42" s="93" t="s">
        <v>57</v>
      </c>
      <c r="EM42" s="100" t="str">
        <f t="shared" si="4"/>
        <v>枠：金属製熱遮断構造、木と金属との複合材料製又は樹脂と金属との複合材料製　戸：金属製断熱ﾌﾗｯｼｭ構造Low-E複層（A6以上A10未満）</v>
      </c>
      <c r="EN42" s="92">
        <v>2.91</v>
      </c>
      <c r="EY42" s="38" t="s">
        <v>131</v>
      </c>
      <c r="EZ42" s="72">
        <v>34</v>
      </c>
      <c r="FX42" s="69"/>
      <c r="FY42" s="69"/>
      <c r="FZ42" s="69"/>
      <c r="GA42" s="69"/>
      <c r="GB42" s="69"/>
      <c r="GC42" s="69"/>
      <c r="GD42" s="69"/>
    </row>
    <row r="43" spans="2:186" ht="14.25" customHeight="1">
      <c r="B43" s="3" t="s">
        <v>441</v>
      </c>
      <c r="AQ43" s="2"/>
      <c r="EC43" s="190"/>
      <c r="ED43" s="48"/>
      <c r="EE43" s="48"/>
      <c r="EF43" s="48"/>
      <c r="EG43" s="48"/>
      <c r="EH43" s="1"/>
      <c r="EI43" s="1"/>
      <c r="EJ43" s="189"/>
      <c r="EK43" s="93" t="str">
        <f>EJ10</f>
        <v>枠：金属製熱遮断構造　戸：金属製ﾌﾗｯｼｭ構造</v>
      </c>
      <c r="EL43" s="93" t="s">
        <v>76</v>
      </c>
      <c r="EM43" s="91" t="str">
        <f t="shared" si="4"/>
        <v>枠：金属製熱遮断構造　戸：金属製ﾌﾗｯｼｭ構造Low-E複層（A12以上）又は「ガラスなし」</v>
      </c>
      <c r="EN43" s="92">
        <v>3.49</v>
      </c>
      <c r="EY43" s="38" t="s">
        <v>132</v>
      </c>
      <c r="EZ43" s="79">
        <v>33</v>
      </c>
      <c r="FX43" s="69"/>
      <c r="FY43" s="69"/>
      <c r="FZ43" s="69"/>
      <c r="GA43" s="69"/>
      <c r="GB43" s="69"/>
      <c r="GC43" s="69"/>
      <c r="GD43" s="69"/>
    </row>
    <row r="44" spans="43:186" ht="15.75" customHeight="1" thickBot="1">
      <c r="AQ44" s="2"/>
      <c r="EC44" s="190"/>
      <c r="ED44" s="48"/>
      <c r="EE44" s="48"/>
      <c r="EF44" s="48"/>
      <c r="EG44" s="48"/>
      <c r="EH44" s="1"/>
      <c r="EI44" s="1"/>
      <c r="EJ44" s="105"/>
      <c r="EK44" s="93" t="str">
        <f>EJ11</f>
        <v>枠：指定しない　戸：木製</v>
      </c>
      <c r="EL44" s="93" t="s">
        <v>78</v>
      </c>
      <c r="EM44" s="91" t="str">
        <f t="shared" si="4"/>
        <v>枠：指定しない　戸：木製Low-E複層（A4以上）又は「ガラスなし」</v>
      </c>
      <c r="EN44" s="92">
        <v>4.65</v>
      </c>
      <c r="EY44" s="38" t="s">
        <v>133</v>
      </c>
      <c r="EZ44" s="70">
        <v>35</v>
      </c>
      <c r="FX44" s="69"/>
      <c r="FY44" s="69"/>
      <c r="FZ44" s="69"/>
      <c r="GA44" s="69"/>
      <c r="GB44" s="69"/>
      <c r="GC44" s="69"/>
      <c r="GD44" s="69"/>
    </row>
    <row r="45" spans="2:186" ht="15.75" customHeight="1" thickBot="1">
      <c r="B45" s="415" t="s">
        <v>4</v>
      </c>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377"/>
      <c r="AO45" s="377"/>
      <c r="AP45" s="218" t="s">
        <v>13</v>
      </c>
      <c r="AQ45" s="377"/>
      <c r="AR45" s="377"/>
      <c r="AS45" s="377"/>
      <c r="AT45" s="377"/>
      <c r="AU45" s="377"/>
      <c r="AV45" s="377"/>
      <c r="AW45" s="377"/>
      <c r="AX45" s="377"/>
      <c r="AY45" s="377"/>
      <c r="AZ45" s="377"/>
      <c r="BA45" s="377"/>
      <c r="BB45" s="377"/>
      <c r="BC45" s="377"/>
      <c r="BD45" s="377"/>
      <c r="BE45" s="377"/>
      <c r="BF45" s="377"/>
      <c r="BG45" s="377"/>
      <c r="BH45" s="377"/>
      <c r="BI45" s="377"/>
      <c r="BJ45" s="416"/>
      <c r="BK45" s="218" t="s">
        <v>14</v>
      </c>
      <c r="BL45" s="377"/>
      <c r="BM45" s="377"/>
      <c r="BN45" s="377"/>
      <c r="BO45" s="377"/>
      <c r="BP45" s="377"/>
      <c r="BQ45" s="377"/>
      <c r="BR45" s="377"/>
      <c r="BS45" s="377"/>
      <c r="BT45" s="377"/>
      <c r="BU45" s="377"/>
      <c r="BV45" s="377"/>
      <c r="BW45" s="378"/>
      <c r="BX45" s="89"/>
      <c r="EC45" s="190"/>
      <c r="ED45" s="47"/>
      <c r="EE45" s="47"/>
      <c r="EF45" s="47"/>
      <c r="EG45" s="47"/>
      <c r="EH45" s="1"/>
      <c r="EI45" s="1"/>
      <c r="EJ45" s="105"/>
      <c r="EK45" s="99" t="str">
        <f>EJ12</f>
        <v>枠：指定しない　戸：金属製ﾌﾗｯｼｭ構造</v>
      </c>
      <c r="EL45" s="93" t="s">
        <v>88</v>
      </c>
      <c r="EM45" s="100" t="str">
        <f t="shared" si="4"/>
        <v>枠：指定しない　戸：金属製ﾌﾗｯｼｭ構造Low-E複層（A4以上）又は「ガラスなし」</v>
      </c>
      <c r="EN45" s="92">
        <v>4.07</v>
      </c>
      <c r="EY45" s="38" t="s">
        <v>134</v>
      </c>
      <c r="EZ45" s="76">
        <v>34</v>
      </c>
      <c r="FX45" s="69"/>
      <c r="FY45" s="69"/>
      <c r="FZ45" s="69"/>
      <c r="GA45" s="69"/>
      <c r="GB45" s="69"/>
      <c r="GC45" s="69"/>
      <c r="GD45" s="69"/>
    </row>
    <row r="46" spans="2:186" ht="15.75" customHeight="1" thickTop="1">
      <c r="B46" s="379"/>
      <c r="C46" s="483"/>
      <c r="D46" s="483"/>
      <c r="E46" s="483"/>
      <c r="F46" s="483"/>
      <c r="G46" s="483"/>
      <c r="H46" s="483"/>
      <c r="I46" s="483"/>
      <c r="J46" s="483"/>
      <c r="K46" s="483"/>
      <c r="L46" s="483"/>
      <c r="M46" s="483"/>
      <c r="N46" s="483"/>
      <c r="O46" s="483"/>
      <c r="P46" s="483"/>
      <c r="Q46" s="483"/>
      <c r="R46" s="483"/>
      <c r="S46" s="483"/>
      <c r="T46" s="483"/>
      <c r="U46" s="483"/>
      <c r="V46" s="483"/>
      <c r="W46" s="483"/>
      <c r="X46" s="483"/>
      <c r="Y46" s="483"/>
      <c r="Z46" s="483"/>
      <c r="AA46" s="483"/>
      <c r="AB46" s="483"/>
      <c r="AC46" s="483"/>
      <c r="AD46" s="483"/>
      <c r="AE46" s="483"/>
      <c r="AF46" s="483"/>
      <c r="AG46" s="483"/>
      <c r="AH46" s="483"/>
      <c r="AI46" s="483"/>
      <c r="AJ46" s="483"/>
      <c r="AK46" s="483"/>
      <c r="AL46" s="483"/>
      <c r="AM46" s="483"/>
      <c r="AN46" s="483"/>
      <c r="AO46" s="483"/>
      <c r="AP46" s="484"/>
      <c r="AQ46" s="485"/>
      <c r="AR46" s="485"/>
      <c r="AS46" s="485"/>
      <c r="AT46" s="485"/>
      <c r="AU46" s="485"/>
      <c r="AV46" s="485"/>
      <c r="AW46" s="485"/>
      <c r="AX46" s="485"/>
      <c r="AY46" s="485"/>
      <c r="AZ46" s="485"/>
      <c r="BA46" s="485"/>
      <c r="BB46" s="485"/>
      <c r="BC46" s="485"/>
      <c r="BD46" s="485"/>
      <c r="BE46" s="485"/>
      <c r="BF46" s="485"/>
      <c r="BG46" s="485"/>
      <c r="BH46" s="485"/>
      <c r="BI46" s="485"/>
      <c r="BJ46" s="486"/>
      <c r="BK46" s="383">
        <f>IF(ISERROR(INDEX($ET$2:$EV$18,MATCH(B46,$ES$2:$ES$18,0),MATCH(AP46,$ET$1:$EV$1,0))),"",INDEX($ET$2:$EV$18,MATCH(B46,$ES$2:$ES$18,0),MATCH(AP46,$ET$1:$EV$1,0)))</f>
      </c>
      <c r="BL46" s="487"/>
      <c r="BM46" s="487"/>
      <c r="BN46" s="487"/>
      <c r="BO46" s="487"/>
      <c r="BP46" s="487"/>
      <c r="BQ46" s="487"/>
      <c r="BR46" s="487"/>
      <c r="BS46" s="487"/>
      <c r="BT46" s="487"/>
      <c r="BU46" s="487"/>
      <c r="BV46" s="487"/>
      <c r="BW46" s="488"/>
      <c r="BX46" s="89"/>
      <c r="EC46" s="190"/>
      <c r="ED46" s="47"/>
      <c r="EE46" s="47"/>
      <c r="EF46" s="47"/>
      <c r="EG46" s="47"/>
      <c r="EH46" s="1"/>
      <c r="EI46" s="1"/>
      <c r="EJ46" s="105"/>
      <c r="EK46" s="99" t="str">
        <f>EJ13</f>
        <v>枠：指定しない　戸：金属製ﾊﾆｶﾑﾌﾗｯｼｭ構造</v>
      </c>
      <c r="EL46" s="93" t="s">
        <v>87</v>
      </c>
      <c r="EM46" s="91" t="str">
        <f t="shared" si="4"/>
        <v>枠：指定しない　戸：金属製ﾊﾆｶﾑﾌﾗｯｼｭ構造Low-E複層（A4以上）又は「ガラスなし」</v>
      </c>
      <c r="EN46" s="92">
        <v>4.65</v>
      </c>
      <c r="EY46" s="38" t="s">
        <v>135</v>
      </c>
      <c r="EZ46" s="70">
        <v>33</v>
      </c>
      <c r="FX46" s="69"/>
      <c r="FY46" s="69"/>
      <c r="FZ46" s="69"/>
      <c r="GA46" s="69"/>
      <c r="GB46" s="69"/>
      <c r="GC46" s="69"/>
      <c r="GD46" s="69"/>
    </row>
    <row r="47" spans="2:185" ht="15.75" customHeight="1">
      <c r="B47" s="406"/>
      <c r="C47" s="348"/>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412"/>
      <c r="AP47" s="353"/>
      <c r="AQ47" s="348"/>
      <c r="AR47" s="348"/>
      <c r="AS47" s="348"/>
      <c r="AT47" s="348"/>
      <c r="AU47" s="348"/>
      <c r="AV47" s="348"/>
      <c r="AW47" s="348"/>
      <c r="AX47" s="348"/>
      <c r="AY47" s="348"/>
      <c r="AZ47" s="348"/>
      <c r="BA47" s="348"/>
      <c r="BB47" s="348"/>
      <c r="BC47" s="348"/>
      <c r="BD47" s="348"/>
      <c r="BE47" s="348"/>
      <c r="BF47" s="348"/>
      <c r="BG47" s="348"/>
      <c r="BH47" s="348"/>
      <c r="BI47" s="348"/>
      <c r="BJ47" s="412"/>
      <c r="BK47" s="409">
        <f>IF(ISERROR(INDEX($ET$2:$EV$18,MATCH(B47,$ES$2:$ES$18,0),MATCH(AP47,$ET$1:$EV$1,0))),"",INDEX($ET$2:$EV$18,MATCH(B47,$ES$2:$ES$18,0),MATCH(AP47,$ET$1:$EV$1,0)))</f>
      </c>
      <c r="BL47" s="413"/>
      <c r="BM47" s="413"/>
      <c r="BN47" s="413"/>
      <c r="BO47" s="413"/>
      <c r="BP47" s="413"/>
      <c r="BQ47" s="413"/>
      <c r="BR47" s="413"/>
      <c r="BS47" s="413"/>
      <c r="BT47" s="413"/>
      <c r="BU47" s="413"/>
      <c r="BV47" s="413"/>
      <c r="BW47" s="414"/>
      <c r="EC47" s="46"/>
      <c r="ED47" s="46"/>
      <c r="EE47" s="46"/>
      <c r="EF47" s="46"/>
      <c r="EG47" s="46"/>
      <c r="EH47" s="1"/>
      <c r="EI47" s="1"/>
      <c r="EJ47" s="105"/>
      <c r="EL47" s="93" t="s">
        <v>76</v>
      </c>
      <c r="EM47" s="28"/>
      <c r="EX47" s="209"/>
      <c r="EY47" s="38" t="s">
        <v>136</v>
      </c>
      <c r="EZ47" s="70">
        <v>34</v>
      </c>
      <c r="FW47" s="69"/>
      <c r="FX47" s="69"/>
      <c r="FY47" s="69"/>
      <c r="FZ47" s="69"/>
      <c r="GA47" s="69"/>
      <c r="GB47" s="69"/>
      <c r="GC47" s="69"/>
    </row>
    <row r="48" spans="2:185" ht="15.75" customHeight="1">
      <c r="B48" s="406"/>
      <c r="C48" s="348"/>
      <c r="D48" s="348"/>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412"/>
      <c r="AP48" s="353"/>
      <c r="AQ48" s="348"/>
      <c r="AR48" s="348"/>
      <c r="AS48" s="348"/>
      <c r="AT48" s="348"/>
      <c r="AU48" s="348"/>
      <c r="AV48" s="348"/>
      <c r="AW48" s="348"/>
      <c r="AX48" s="348"/>
      <c r="AY48" s="348"/>
      <c r="AZ48" s="348"/>
      <c r="BA48" s="348"/>
      <c r="BB48" s="348"/>
      <c r="BC48" s="348"/>
      <c r="BD48" s="348"/>
      <c r="BE48" s="348"/>
      <c r="BF48" s="348"/>
      <c r="BG48" s="348"/>
      <c r="BH48" s="348"/>
      <c r="BI48" s="348"/>
      <c r="BJ48" s="412"/>
      <c r="BK48" s="409">
        <f>IF(ISERROR(INDEX($ET$2:$EV$18,MATCH(B48,$ES$2:$ES$18,0),MATCH(AP48,$ET$1:$EV$1,0))),"",INDEX($ET$2:$EV$18,MATCH(B48,$ES$2:$ES$18,0),MATCH(AP48,$ET$1:$EV$1,0)))</f>
      </c>
      <c r="BL48" s="413"/>
      <c r="BM48" s="413"/>
      <c r="BN48" s="413"/>
      <c r="BO48" s="413"/>
      <c r="BP48" s="413"/>
      <c r="BQ48" s="413"/>
      <c r="BR48" s="413"/>
      <c r="BS48" s="413"/>
      <c r="BT48" s="413"/>
      <c r="BU48" s="413"/>
      <c r="BV48" s="413"/>
      <c r="BW48" s="414"/>
      <c r="EC48" s="46"/>
      <c r="ED48" s="46"/>
      <c r="EE48" s="46"/>
      <c r="EF48" s="46"/>
      <c r="EG48" s="46"/>
      <c r="EH48" s="1"/>
      <c r="EI48" s="1"/>
      <c r="EJ48" s="105"/>
      <c r="EL48" s="99" t="s">
        <v>78</v>
      </c>
      <c r="EM48" s="28"/>
      <c r="EX48" s="209"/>
      <c r="EY48" s="38" t="s">
        <v>137</v>
      </c>
      <c r="EZ48" s="70">
        <v>33</v>
      </c>
      <c r="FW48" s="69"/>
      <c r="FX48" s="69"/>
      <c r="FY48" s="69"/>
      <c r="FZ48" s="69"/>
      <c r="GA48" s="69"/>
      <c r="GB48" s="69"/>
      <c r="GC48" s="69"/>
    </row>
    <row r="49" spans="2:185" ht="15.75" customHeight="1">
      <c r="B49" s="406"/>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412"/>
      <c r="AP49" s="353"/>
      <c r="AQ49" s="348"/>
      <c r="AR49" s="348"/>
      <c r="AS49" s="348"/>
      <c r="AT49" s="348"/>
      <c r="AU49" s="348"/>
      <c r="AV49" s="348"/>
      <c r="AW49" s="348"/>
      <c r="AX49" s="348"/>
      <c r="AY49" s="348"/>
      <c r="AZ49" s="348"/>
      <c r="BA49" s="348"/>
      <c r="BB49" s="348"/>
      <c r="BC49" s="348"/>
      <c r="BD49" s="348"/>
      <c r="BE49" s="348"/>
      <c r="BF49" s="348"/>
      <c r="BG49" s="348"/>
      <c r="BH49" s="348"/>
      <c r="BI49" s="348"/>
      <c r="BJ49" s="412"/>
      <c r="BK49" s="409">
        <f>IF(ISERROR(INDEX($ET$2:$EV$18,MATCH(B49,$ES$2:$ES$18,0),MATCH(AP49,$ET$1:$EV$1,0))),"",INDEX($ET$2:$EV$18,MATCH(B49,$ES$2:$ES$18,0),MATCH(AP49,$ET$1:$EV$1,0)))</f>
      </c>
      <c r="BL49" s="413"/>
      <c r="BM49" s="413"/>
      <c r="BN49" s="413"/>
      <c r="BO49" s="413"/>
      <c r="BP49" s="413"/>
      <c r="BQ49" s="413"/>
      <c r="BR49" s="413"/>
      <c r="BS49" s="413"/>
      <c r="BT49" s="413"/>
      <c r="BU49" s="413"/>
      <c r="BV49" s="413"/>
      <c r="BW49" s="414"/>
      <c r="EC49" s="46"/>
      <c r="ED49" s="46"/>
      <c r="EE49" s="46"/>
      <c r="EF49" s="46"/>
      <c r="EG49" s="46"/>
      <c r="EH49" s="1"/>
      <c r="EI49" s="1"/>
      <c r="EJ49" s="105"/>
      <c r="EL49" s="93" t="s">
        <v>89</v>
      </c>
      <c r="EM49" s="28"/>
      <c r="EX49" s="209"/>
      <c r="EY49" s="38" t="s">
        <v>138</v>
      </c>
      <c r="EZ49" s="70">
        <v>32</v>
      </c>
      <c r="FW49" s="69"/>
      <c r="FX49" s="69"/>
      <c r="FY49" s="69"/>
      <c r="FZ49" s="69"/>
      <c r="GA49" s="69"/>
      <c r="GB49" s="69"/>
      <c r="GC49" s="69"/>
    </row>
    <row r="50" spans="2:185" ht="15.75" customHeight="1" thickBot="1">
      <c r="B50" s="417"/>
      <c r="C50" s="402"/>
      <c r="D50" s="402"/>
      <c r="E50" s="402"/>
      <c r="F50" s="402"/>
      <c r="G50" s="402"/>
      <c r="H50" s="402"/>
      <c r="I50" s="402"/>
      <c r="J50" s="402"/>
      <c r="K50" s="402"/>
      <c r="L50" s="402"/>
      <c r="M50" s="402"/>
      <c r="N50" s="402"/>
      <c r="O50" s="402"/>
      <c r="P50" s="402"/>
      <c r="Q50" s="402"/>
      <c r="R50" s="402"/>
      <c r="S50" s="402"/>
      <c r="T50" s="402"/>
      <c r="U50" s="402"/>
      <c r="V50" s="402"/>
      <c r="W50" s="402"/>
      <c r="X50" s="402"/>
      <c r="Y50" s="402"/>
      <c r="Z50" s="402"/>
      <c r="AA50" s="402"/>
      <c r="AB50" s="402"/>
      <c r="AC50" s="402"/>
      <c r="AD50" s="402"/>
      <c r="AE50" s="402"/>
      <c r="AF50" s="402"/>
      <c r="AG50" s="402"/>
      <c r="AH50" s="402"/>
      <c r="AI50" s="402"/>
      <c r="AJ50" s="402"/>
      <c r="AK50" s="402"/>
      <c r="AL50" s="402"/>
      <c r="AM50" s="402"/>
      <c r="AN50" s="402"/>
      <c r="AO50" s="418"/>
      <c r="AP50" s="396"/>
      <c r="AQ50" s="402"/>
      <c r="AR50" s="402"/>
      <c r="AS50" s="402"/>
      <c r="AT50" s="402"/>
      <c r="AU50" s="402"/>
      <c r="AV50" s="402"/>
      <c r="AW50" s="402"/>
      <c r="AX50" s="402"/>
      <c r="AY50" s="402"/>
      <c r="AZ50" s="402"/>
      <c r="BA50" s="402"/>
      <c r="BB50" s="402"/>
      <c r="BC50" s="402"/>
      <c r="BD50" s="402"/>
      <c r="BE50" s="402"/>
      <c r="BF50" s="402"/>
      <c r="BG50" s="402"/>
      <c r="BH50" s="402"/>
      <c r="BI50" s="402"/>
      <c r="BJ50" s="418"/>
      <c r="BK50" s="419">
        <f>IF(ISERROR(INDEX($ET$2:$EV$18,MATCH(B50,$ES$2:$ES$18,0),MATCH(AP50,$ET$1:$EV$1,0))),"",INDEX($ET$2:$EV$18,MATCH(B50,$ES$2:$ES$18,0),MATCH(AP50,$ET$1:$EV$1,0)))</f>
      </c>
      <c r="BL50" s="420"/>
      <c r="BM50" s="420"/>
      <c r="BN50" s="420"/>
      <c r="BO50" s="420"/>
      <c r="BP50" s="420"/>
      <c r="BQ50" s="420"/>
      <c r="BR50" s="420"/>
      <c r="BS50" s="420"/>
      <c r="BT50" s="420"/>
      <c r="BU50" s="420"/>
      <c r="BV50" s="420"/>
      <c r="BW50" s="421"/>
      <c r="EC50" s="46"/>
      <c r="ED50" s="46"/>
      <c r="EE50" s="46"/>
      <c r="EF50" s="46"/>
      <c r="EG50" s="46"/>
      <c r="EH50" s="1"/>
      <c r="EI50" s="1"/>
      <c r="EJ50" s="105"/>
      <c r="EL50" s="93" t="s">
        <v>90</v>
      </c>
      <c r="EM50" s="28"/>
      <c r="EX50" s="209"/>
      <c r="EY50" s="38" t="s">
        <v>139</v>
      </c>
      <c r="EZ50" s="70">
        <v>31</v>
      </c>
      <c r="FW50" s="69"/>
      <c r="FX50" s="69"/>
      <c r="FY50" s="69"/>
      <c r="FZ50" s="69"/>
      <c r="GA50" s="69"/>
      <c r="GB50" s="69"/>
      <c r="GC50" s="69"/>
    </row>
    <row r="51" spans="2:185" ht="15.75" customHeight="1">
      <c r="B51" s="86" t="s">
        <v>404</v>
      </c>
      <c r="EC51" s="46"/>
      <c r="ED51" s="46"/>
      <c r="EE51" s="46"/>
      <c r="EF51" s="46"/>
      <c r="EG51" s="46"/>
      <c r="EH51" s="1"/>
      <c r="EI51" s="1"/>
      <c r="EL51" s="93" t="s">
        <v>90</v>
      </c>
      <c r="EM51" s="28"/>
      <c r="EX51" s="209"/>
      <c r="EY51" s="38" t="s">
        <v>140</v>
      </c>
      <c r="EZ51" s="76">
        <v>34</v>
      </c>
      <c r="FW51" s="69"/>
      <c r="FX51" s="69"/>
      <c r="FY51" s="69"/>
      <c r="FZ51" s="69"/>
      <c r="GA51" s="69"/>
      <c r="GB51" s="69"/>
      <c r="GC51" s="69"/>
    </row>
    <row r="52" spans="2:185" ht="15.75" customHeight="1" thickBot="1">
      <c r="B52" s="422" t="s">
        <v>55</v>
      </c>
      <c r="C52" s="422"/>
      <c r="D52" s="422"/>
      <c r="E52" s="422"/>
      <c r="F52" s="422"/>
      <c r="G52" s="422"/>
      <c r="H52" s="422"/>
      <c r="I52" s="422"/>
      <c r="J52" s="422"/>
      <c r="K52" s="422"/>
      <c r="L52" s="422"/>
      <c r="M52" s="422"/>
      <c r="N52" s="422"/>
      <c r="O52" s="422"/>
      <c r="P52" s="422"/>
      <c r="Q52" s="422"/>
      <c r="R52" s="422"/>
      <c r="S52" s="422"/>
      <c r="T52" s="423"/>
      <c r="U52" s="424"/>
      <c r="V52" s="424"/>
      <c r="W52" s="424"/>
      <c r="X52" s="424"/>
      <c r="Y52" s="424"/>
      <c r="Z52" s="424"/>
      <c r="AA52" s="424"/>
      <c r="AB52" s="424"/>
      <c r="AC52" s="424"/>
      <c r="AD52" s="424"/>
      <c r="AE52" s="424"/>
      <c r="AF52" s="424"/>
      <c r="AG52" s="424"/>
      <c r="AH52" s="424"/>
      <c r="AI52" s="424"/>
      <c r="AJ52" s="424"/>
      <c r="AK52" s="424"/>
      <c r="AL52" s="425"/>
      <c r="AM52" s="426"/>
      <c r="AN52" s="426"/>
      <c r="AO52" s="426"/>
      <c r="AP52" s="426"/>
      <c r="AQ52" s="426"/>
      <c r="AR52" s="426"/>
      <c r="AS52" s="426"/>
      <c r="AT52" s="426"/>
      <c r="AU52" s="426"/>
      <c r="EC52" s="46"/>
      <c r="ED52" s="46"/>
      <c r="EE52" s="46"/>
      <c r="EF52" s="46"/>
      <c r="EG52" s="46"/>
      <c r="EH52" s="1"/>
      <c r="EI52" s="1"/>
      <c r="EL52" s="93" t="s">
        <v>90</v>
      </c>
      <c r="EM52" s="28"/>
      <c r="EX52" s="209"/>
      <c r="EY52" s="38" t="s">
        <v>141</v>
      </c>
      <c r="EZ52" s="76">
        <v>33</v>
      </c>
      <c r="FW52" s="69"/>
      <c r="FX52" s="69"/>
      <c r="FY52" s="69"/>
      <c r="FZ52" s="69"/>
      <c r="GA52" s="69"/>
      <c r="GB52" s="69"/>
      <c r="GC52" s="69"/>
    </row>
    <row r="53" spans="2:186" ht="15.75" customHeight="1">
      <c r="B53" s="427"/>
      <c r="C53" s="428"/>
      <c r="D53" s="428"/>
      <c r="E53" s="428"/>
      <c r="F53" s="428"/>
      <c r="G53" s="428"/>
      <c r="H53" s="428"/>
      <c r="I53" s="428"/>
      <c r="J53" s="428"/>
      <c r="K53" s="428"/>
      <c r="L53" s="428"/>
      <c r="M53" s="428"/>
      <c r="N53" s="428"/>
      <c r="O53" s="428"/>
      <c r="P53" s="428"/>
      <c r="Q53" s="428"/>
      <c r="R53" s="428"/>
      <c r="S53" s="428"/>
      <c r="T53" s="429"/>
      <c r="U53" s="429"/>
      <c r="V53" s="429"/>
      <c r="W53" s="429"/>
      <c r="X53" s="429"/>
      <c r="Y53" s="429"/>
      <c r="Z53" s="429"/>
      <c r="AA53" s="429"/>
      <c r="AB53" s="429"/>
      <c r="AC53" s="429"/>
      <c r="AD53" s="429"/>
      <c r="AE53" s="429"/>
      <c r="AF53" s="429"/>
      <c r="AG53" s="429"/>
      <c r="AH53" s="429"/>
      <c r="AI53" s="429"/>
      <c r="AJ53" s="429"/>
      <c r="AK53" s="429"/>
      <c r="AL53" s="429"/>
      <c r="AM53" s="429"/>
      <c r="AN53" s="429"/>
      <c r="AO53" s="429"/>
      <c r="AP53" s="430"/>
      <c r="AQ53" s="431"/>
      <c r="AR53" s="431"/>
      <c r="AS53" s="431"/>
      <c r="AT53" s="431"/>
      <c r="AU53" s="431"/>
      <c r="AV53" s="431"/>
      <c r="AW53" s="431"/>
      <c r="AX53" s="431"/>
      <c r="AY53" s="431"/>
      <c r="AZ53" s="431"/>
      <c r="BA53" s="431"/>
      <c r="BB53" s="431"/>
      <c r="BC53" s="431"/>
      <c r="BD53" s="431"/>
      <c r="BE53" s="431"/>
      <c r="BF53" s="431"/>
      <c r="BG53" s="431"/>
      <c r="BH53" s="431"/>
      <c r="BI53" s="431"/>
      <c r="BJ53" s="432"/>
      <c r="BK53" s="433"/>
      <c r="BL53" s="431"/>
      <c r="BM53" s="431"/>
      <c r="BN53" s="431"/>
      <c r="BO53" s="431"/>
      <c r="BP53" s="431"/>
      <c r="BQ53" s="431"/>
      <c r="BR53" s="431"/>
      <c r="BS53" s="431"/>
      <c r="BT53" s="431"/>
      <c r="BU53" s="431"/>
      <c r="BV53" s="431"/>
      <c r="BW53" s="434"/>
      <c r="EC53" s="46"/>
      <c r="ED53" s="46"/>
      <c r="EE53" s="46"/>
      <c r="EF53" s="46"/>
      <c r="EG53" s="46"/>
      <c r="EH53" s="1"/>
      <c r="EI53" s="1"/>
      <c r="EM53" s="28"/>
      <c r="EN53" s="28"/>
      <c r="EY53" s="38" t="s">
        <v>142</v>
      </c>
      <c r="EZ53" s="76">
        <v>32</v>
      </c>
      <c r="FX53" s="69"/>
      <c r="FY53" s="69"/>
      <c r="FZ53" s="69"/>
      <c r="GA53" s="69"/>
      <c r="GB53" s="69"/>
      <c r="GC53" s="69"/>
      <c r="GD53" s="69"/>
    </row>
    <row r="54" spans="2:186" ht="15.75" customHeight="1">
      <c r="B54" s="406"/>
      <c r="C54" s="435"/>
      <c r="D54" s="435"/>
      <c r="E54" s="435"/>
      <c r="F54" s="435"/>
      <c r="G54" s="435"/>
      <c r="H54" s="435"/>
      <c r="I54" s="435"/>
      <c r="J54" s="435"/>
      <c r="K54" s="435"/>
      <c r="L54" s="435"/>
      <c r="M54" s="435"/>
      <c r="N54" s="435"/>
      <c r="O54" s="435"/>
      <c r="P54" s="435"/>
      <c r="Q54" s="435"/>
      <c r="R54" s="435"/>
      <c r="S54" s="435"/>
      <c r="T54" s="348"/>
      <c r="U54" s="348"/>
      <c r="V54" s="348"/>
      <c r="W54" s="348"/>
      <c r="X54" s="348"/>
      <c r="Y54" s="348"/>
      <c r="Z54" s="348"/>
      <c r="AA54" s="348"/>
      <c r="AB54" s="348"/>
      <c r="AC54" s="348"/>
      <c r="AD54" s="348"/>
      <c r="AE54" s="348"/>
      <c r="AF54" s="348"/>
      <c r="AG54" s="348"/>
      <c r="AH54" s="348"/>
      <c r="AI54" s="348"/>
      <c r="AJ54" s="348"/>
      <c r="AK54" s="348"/>
      <c r="AL54" s="348"/>
      <c r="AM54" s="348"/>
      <c r="AN54" s="348"/>
      <c r="AO54" s="348"/>
      <c r="AP54" s="436"/>
      <c r="AQ54" s="348"/>
      <c r="AR54" s="348"/>
      <c r="AS54" s="348"/>
      <c r="AT54" s="348"/>
      <c r="AU54" s="348"/>
      <c r="AV54" s="348"/>
      <c r="AW54" s="348"/>
      <c r="AX54" s="348"/>
      <c r="AY54" s="348"/>
      <c r="AZ54" s="348"/>
      <c r="BA54" s="348"/>
      <c r="BB54" s="348"/>
      <c r="BC54" s="348"/>
      <c r="BD54" s="348"/>
      <c r="BE54" s="348"/>
      <c r="BF54" s="348"/>
      <c r="BG54" s="348"/>
      <c r="BH54" s="348"/>
      <c r="BI54" s="348"/>
      <c r="BJ54" s="412"/>
      <c r="BK54" s="437"/>
      <c r="BL54" s="438"/>
      <c r="BM54" s="438"/>
      <c r="BN54" s="438"/>
      <c r="BO54" s="438"/>
      <c r="BP54" s="438"/>
      <c r="BQ54" s="438"/>
      <c r="BR54" s="438"/>
      <c r="BS54" s="438"/>
      <c r="BT54" s="438"/>
      <c r="BU54" s="438"/>
      <c r="BV54" s="438"/>
      <c r="BW54" s="439"/>
      <c r="EH54" s="1"/>
      <c r="EI54" s="1"/>
      <c r="EM54" s="28"/>
      <c r="EN54" s="28"/>
      <c r="EY54" s="38" t="s">
        <v>143</v>
      </c>
      <c r="EZ54" s="76">
        <v>31</v>
      </c>
      <c r="FX54" s="69"/>
      <c r="FY54" s="69"/>
      <c r="FZ54" s="69"/>
      <c r="GA54" s="69"/>
      <c r="GB54" s="69"/>
      <c r="GC54" s="69"/>
      <c r="GD54" s="69"/>
    </row>
    <row r="55" spans="2:186" ht="15.75" customHeight="1" thickBot="1">
      <c r="B55" s="440"/>
      <c r="C55" s="441"/>
      <c r="D55" s="441"/>
      <c r="E55" s="441"/>
      <c r="F55" s="441"/>
      <c r="G55" s="441"/>
      <c r="H55" s="441"/>
      <c r="I55" s="441"/>
      <c r="J55" s="441"/>
      <c r="K55" s="441"/>
      <c r="L55" s="441"/>
      <c r="M55" s="441"/>
      <c r="N55" s="441"/>
      <c r="O55" s="441"/>
      <c r="P55" s="441"/>
      <c r="Q55" s="441"/>
      <c r="R55" s="441"/>
      <c r="S55" s="441"/>
      <c r="T55" s="442"/>
      <c r="U55" s="442"/>
      <c r="V55" s="442"/>
      <c r="W55" s="442"/>
      <c r="X55" s="442"/>
      <c r="Y55" s="442"/>
      <c r="Z55" s="442"/>
      <c r="AA55" s="442"/>
      <c r="AB55" s="442"/>
      <c r="AC55" s="442"/>
      <c r="AD55" s="442"/>
      <c r="AE55" s="442"/>
      <c r="AF55" s="442"/>
      <c r="AG55" s="442"/>
      <c r="AH55" s="442"/>
      <c r="AI55" s="442"/>
      <c r="AJ55" s="442"/>
      <c r="AK55" s="442"/>
      <c r="AL55" s="442"/>
      <c r="AM55" s="442"/>
      <c r="AN55" s="442"/>
      <c r="AO55" s="442"/>
      <c r="AP55" s="443"/>
      <c r="AQ55" s="444"/>
      <c r="AR55" s="444"/>
      <c r="AS55" s="444"/>
      <c r="AT55" s="444"/>
      <c r="AU55" s="444"/>
      <c r="AV55" s="444"/>
      <c r="AW55" s="444"/>
      <c r="AX55" s="444"/>
      <c r="AY55" s="444"/>
      <c r="AZ55" s="444"/>
      <c r="BA55" s="444"/>
      <c r="BB55" s="444"/>
      <c r="BC55" s="444"/>
      <c r="BD55" s="444"/>
      <c r="BE55" s="444"/>
      <c r="BF55" s="444"/>
      <c r="BG55" s="444"/>
      <c r="BH55" s="444"/>
      <c r="BI55" s="444"/>
      <c r="BJ55" s="445"/>
      <c r="BK55" s="446"/>
      <c r="BL55" s="444"/>
      <c r="BM55" s="444"/>
      <c r="BN55" s="444"/>
      <c r="BO55" s="444"/>
      <c r="BP55" s="444"/>
      <c r="BQ55" s="444"/>
      <c r="BR55" s="444"/>
      <c r="BS55" s="444"/>
      <c r="BT55" s="444"/>
      <c r="BU55" s="444"/>
      <c r="BV55" s="444"/>
      <c r="BW55" s="447"/>
      <c r="EH55" s="1"/>
      <c r="EI55" s="1"/>
      <c r="EM55" s="28"/>
      <c r="EN55" s="28"/>
      <c r="EY55" s="38" t="s">
        <v>149</v>
      </c>
      <c r="EZ55" s="76">
        <v>34</v>
      </c>
      <c r="FX55" s="69"/>
      <c r="FY55" s="69"/>
      <c r="FZ55" s="69"/>
      <c r="GA55" s="69"/>
      <c r="GB55" s="69"/>
      <c r="GC55" s="69"/>
      <c r="GD55" s="69"/>
    </row>
    <row r="56" spans="2:186" ht="15.75" customHeight="1">
      <c r="B56" s="87"/>
      <c r="EH56" s="1"/>
      <c r="EI56" s="1"/>
      <c r="EM56" s="28"/>
      <c r="EN56" s="28"/>
      <c r="EY56" s="38" t="s">
        <v>144</v>
      </c>
      <c r="EZ56" s="76">
        <v>33</v>
      </c>
      <c r="FX56" s="69"/>
      <c r="FY56" s="69"/>
      <c r="FZ56" s="69"/>
      <c r="GA56" s="69"/>
      <c r="GB56" s="69"/>
      <c r="GC56" s="69"/>
      <c r="GD56" s="69"/>
    </row>
    <row r="57" spans="138:186" ht="15.75" customHeight="1">
      <c r="EH57" s="1"/>
      <c r="EM57" s="28"/>
      <c r="EN57" s="28"/>
      <c r="EY57" s="38" t="s">
        <v>145</v>
      </c>
      <c r="EZ57" s="70">
        <v>32</v>
      </c>
      <c r="FX57" s="69"/>
      <c r="FY57" s="69"/>
      <c r="FZ57" s="69"/>
      <c r="GA57" s="69"/>
      <c r="GB57" s="69"/>
      <c r="GC57" s="69"/>
      <c r="GD57" s="69"/>
    </row>
    <row r="58" spans="138:186" ht="15.75" customHeight="1">
      <c r="EH58" s="1"/>
      <c r="EM58" s="28"/>
      <c r="EN58" s="28"/>
      <c r="EY58" s="38" t="s">
        <v>146</v>
      </c>
      <c r="EZ58" s="79">
        <v>33</v>
      </c>
      <c r="FX58" s="69"/>
      <c r="FY58" s="69"/>
      <c r="FZ58" s="69"/>
      <c r="GA58" s="69"/>
      <c r="GB58" s="69"/>
      <c r="GC58" s="69"/>
      <c r="GD58" s="69"/>
    </row>
    <row r="59" spans="138:156" ht="15.75" customHeight="1">
      <c r="EH59" s="1"/>
      <c r="EN59" s="28"/>
      <c r="EY59" s="38" t="s">
        <v>147</v>
      </c>
      <c r="EZ59" s="76">
        <v>32</v>
      </c>
    </row>
    <row r="60" spans="2:156" ht="15.75" customHeight="1" thickBot="1">
      <c r="B60" s="28"/>
      <c r="C60" s="28"/>
      <c r="D60" s="28"/>
      <c r="E60" s="28"/>
      <c r="F60" s="28"/>
      <c r="G60" s="28"/>
      <c r="H60" s="28"/>
      <c r="I60" s="28"/>
      <c r="J60" s="28"/>
      <c r="K60" s="28"/>
      <c r="L60" s="28"/>
      <c r="M60" s="28"/>
      <c r="EH60" s="1"/>
      <c r="EN60" s="28"/>
      <c r="EY60" s="73" t="s">
        <v>148</v>
      </c>
      <c r="EZ60" s="74">
        <v>31</v>
      </c>
    </row>
    <row r="61" spans="2:156" ht="15.75" customHeight="1" hidden="1">
      <c r="B61" s="28"/>
      <c r="C61" s="28"/>
      <c r="D61" s="28"/>
      <c r="E61" s="28"/>
      <c r="F61" s="28"/>
      <c r="G61" s="28"/>
      <c r="H61" s="28"/>
      <c r="I61" s="28"/>
      <c r="J61" s="28"/>
      <c r="K61" s="28"/>
      <c r="L61" s="28"/>
      <c r="M61" s="28"/>
      <c r="BB61" s="448"/>
      <c r="BC61" s="449"/>
      <c r="BD61" s="449"/>
      <c r="BE61" s="449"/>
      <c r="BF61" s="449"/>
      <c r="BG61" s="449"/>
      <c r="BH61" s="449"/>
      <c r="BI61" s="449"/>
      <c r="BJ61" s="449"/>
      <c r="BK61" s="449"/>
      <c r="BL61" s="449"/>
      <c r="BM61" s="449"/>
      <c r="BN61" s="449"/>
      <c r="BO61" s="449"/>
      <c r="BP61" s="449"/>
      <c r="BQ61" s="449"/>
      <c r="BR61" s="449"/>
      <c r="BS61" s="449"/>
      <c r="BT61" s="449"/>
      <c r="BU61" s="449"/>
      <c r="BV61" s="449"/>
      <c r="BW61" s="449"/>
      <c r="BX61" s="449"/>
      <c r="BY61" s="449"/>
      <c r="EN61" s="28"/>
      <c r="EY61" s="95" t="s">
        <v>150</v>
      </c>
      <c r="EZ61" s="77">
        <v>45</v>
      </c>
    </row>
    <row r="62" spans="2:156" ht="15.75" customHeight="1" hidden="1">
      <c r="B62" s="28" t="str">
        <f>EJ2</f>
        <v>〔一重〕木製又はﾌﾟﾗｽﾁｯｸ製</v>
      </c>
      <c r="C62" s="28" t="str">
        <f>EL2</f>
        <v>ダブルLow-E三層複層（G7以上×2）</v>
      </c>
      <c r="D62" s="52"/>
      <c r="E62" s="28"/>
      <c r="F62" s="28"/>
      <c r="G62" s="28"/>
      <c r="H62" s="28"/>
      <c r="I62" s="28"/>
      <c r="J62" s="28"/>
      <c r="K62" s="28"/>
      <c r="L62" s="28"/>
      <c r="M62" s="28"/>
      <c r="BB62" s="449"/>
      <c r="BC62" s="449"/>
      <c r="BD62" s="449"/>
      <c r="BE62" s="449"/>
      <c r="BF62" s="449"/>
      <c r="BG62" s="449"/>
      <c r="BH62" s="449"/>
      <c r="BI62" s="449"/>
      <c r="BJ62" s="449"/>
      <c r="BK62" s="449"/>
      <c r="BL62" s="449"/>
      <c r="BM62" s="449"/>
      <c r="BN62" s="449"/>
      <c r="BO62" s="449"/>
      <c r="BP62" s="449"/>
      <c r="BQ62" s="449"/>
      <c r="BR62" s="449"/>
      <c r="BS62" s="449"/>
      <c r="BT62" s="449"/>
      <c r="BU62" s="449"/>
      <c r="BV62" s="449"/>
      <c r="BW62" s="449"/>
      <c r="BX62" s="449"/>
      <c r="BY62" s="449"/>
      <c r="EN62" s="28"/>
      <c r="EY62" s="75" t="s">
        <v>151</v>
      </c>
      <c r="EZ62" s="76">
        <v>43</v>
      </c>
    </row>
    <row r="63" spans="2:156" ht="15.75" customHeight="1" hidden="1">
      <c r="B63" s="28" t="str">
        <f>EJ3</f>
        <v>〔一重〕金属・ﾌﾟﾗｽﾁｯｸ（木）複合構造製</v>
      </c>
      <c r="C63" s="28" t="str">
        <f aca="true" t="shared" si="5" ref="C63:C112">EL3</f>
        <v>Low-E三層複層（G6以上×2）</v>
      </c>
      <c r="D63" s="28"/>
      <c r="E63" s="28"/>
      <c r="F63" s="28"/>
      <c r="G63" s="28"/>
      <c r="H63" s="28"/>
      <c r="I63" s="28"/>
      <c r="J63" s="28"/>
      <c r="K63" s="28"/>
      <c r="L63" s="28"/>
      <c r="M63" s="28"/>
      <c r="BB63" s="450"/>
      <c r="BC63" s="451"/>
      <c r="BD63" s="451"/>
      <c r="BE63" s="451"/>
      <c r="BF63" s="451"/>
      <c r="BG63" s="451"/>
      <c r="BH63" s="451"/>
      <c r="BI63" s="451"/>
      <c r="BJ63" s="450"/>
      <c r="BK63" s="451"/>
      <c r="BL63" s="451"/>
      <c r="BM63" s="451"/>
      <c r="BN63" s="451"/>
      <c r="BO63" s="451"/>
      <c r="BP63" s="451"/>
      <c r="BQ63" s="451"/>
      <c r="BR63" s="450"/>
      <c r="BS63" s="451"/>
      <c r="BT63" s="451"/>
      <c r="BU63" s="451"/>
      <c r="BV63" s="451"/>
      <c r="BW63" s="451"/>
      <c r="BX63" s="451"/>
      <c r="BY63" s="451"/>
      <c r="EN63" s="28"/>
      <c r="EY63" s="75" t="s">
        <v>152</v>
      </c>
      <c r="EZ63" s="76">
        <v>41</v>
      </c>
    </row>
    <row r="64" spans="2:156" ht="15.75" customHeight="1" hidden="1">
      <c r="B64" s="28" t="str">
        <f>EJ4</f>
        <v>〔一重〕金属製熱遮断構造</v>
      </c>
      <c r="C64" s="28" t="str">
        <f t="shared" si="5"/>
        <v>Low-E三層複層（A9以上×2）</v>
      </c>
      <c r="D64" s="28"/>
      <c r="E64" s="28"/>
      <c r="F64" s="28"/>
      <c r="G64" s="28"/>
      <c r="H64" s="28"/>
      <c r="I64" s="28"/>
      <c r="J64" s="28"/>
      <c r="K64" s="28"/>
      <c r="L64" s="28"/>
      <c r="M64" s="28"/>
      <c r="BB64" s="450"/>
      <c r="BC64" s="452"/>
      <c r="BD64" s="452"/>
      <c r="BE64" s="452"/>
      <c r="BF64" s="452"/>
      <c r="BG64" s="452"/>
      <c r="BH64" s="452"/>
      <c r="BI64" s="452"/>
      <c r="BJ64" s="450"/>
      <c r="BK64" s="452"/>
      <c r="BL64" s="452"/>
      <c r="BM64" s="452"/>
      <c r="BN64" s="452"/>
      <c r="BO64" s="452"/>
      <c r="BP64" s="452"/>
      <c r="BQ64" s="452"/>
      <c r="BR64" s="450"/>
      <c r="BS64" s="452"/>
      <c r="BT64" s="452"/>
      <c r="BU64" s="452"/>
      <c r="BV64" s="452"/>
      <c r="BW64" s="452"/>
      <c r="BX64" s="452"/>
      <c r="BY64" s="452"/>
      <c r="EN64" s="28"/>
      <c r="EY64" s="75" t="s">
        <v>153</v>
      </c>
      <c r="EZ64" s="76">
        <v>39</v>
      </c>
    </row>
    <row r="65" spans="2:156" ht="15.75" customHeight="1" hidden="1">
      <c r="B65" s="28" t="str">
        <f>EJ5</f>
        <v>〔一重〕金属製</v>
      </c>
      <c r="C65" s="28" t="str">
        <f t="shared" si="5"/>
        <v>Low-E複層（G12以上）</v>
      </c>
      <c r="D65" s="28"/>
      <c r="E65" s="28"/>
      <c r="F65" s="28"/>
      <c r="G65" s="28"/>
      <c r="H65" s="28"/>
      <c r="I65" s="28"/>
      <c r="J65" s="28"/>
      <c r="K65" s="28"/>
      <c r="L65" s="28"/>
      <c r="M65" s="28"/>
      <c r="EY65" s="75" t="s">
        <v>154</v>
      </c>
      <c r="EZ65" s="76">
        <v>38</v>
      </c>
    </row>
    <row r="66" spans="2:156" ht="15.75" customHeight="1" hidden="1">
      <c r="B66" s="28" t="str">
        <f>EJ6</f>
        <v>金属製　扉：断熱材充填ﾌﾗｯｼｭ構造　枠：熱遮断構造</v>
      </c>
      <c r="C66" s="28" t="str">
        <f t="shared" si="5"/>
        <v>Low-E複層（A10以上）</v>
      </c>
      <c r="D66" s="28"/>
      <c r="E66" s="28"/>
      <c r="F66" s="28"/>
      <c r="G66" s="28"/>
      <c r="H66" s="28"/>
      <c r="I66" s="28"/>
      <c r="J66" s="28"/>
      <c r="K66" s="28"/>
      <c r="L66" s="28"/>
      <c r="M66" s="28"/>
      <c r="BB66" s="88"/>
      <c r="EY66" s="75" t="s">
        <v>155</v>
      </c>
      <c r="EZ66" s="76">
        <v>37</v>
      </c>
    </row>
    <row r="67" spans="2:156" ht="15.75" customHeight="1" hidden="1">
      <c r="B67" s="28" t="e">
        <f>#REF!</f>
        <v>#REF!</v>
      </c>
      <c r="C67" s="28" t="str">
        <f t="shared" si="5"/>
        <v>Low-E複層（G8以上G12未満）</v>
      </c>
      <c r="D67" s="28"/>
      <c r="E67" s="28"/>
      <c r="F67" s="28"/>
      <c r="G67" s="28"/>
      <c r="H67" s="28"/>
      <c r="I67" s="28"/>
      <c r="J67" s="28"/>
      <c r="K67" s="28"/>
      <c r="L67" s="28"/>
      <c r="M67" s="28"/>
      <c r="BB67" s="158"/>
      <c r="BC67" s="158"/>
      <c r="BD67" s="158"/>
      <c r="BE67" s="158"/>
      <c r="BF67" s="158"/>
      <c r="BG67" s="158"/>
      <c r="BH67" s="450"/>
      <c r="BI67" s="452"/>
      <c r="BJ67" s="452"/>
      <c r="BK67" s="452"/>
      <c r="BL67" s="452"/>
      <c r="BM67" s="452"/>
      <c r="BN67" s="452"/>
      <c r="BO67" s="452"/>
      <c r="BP67" s="452"/>
      <c r="BQ67" s="452"/>
      <c r="BR67" s="450"/>
      <c r="BS67" s="452"/>
      <c r="BT67" s="452"/>
      <c r="BU67" s="452"/>
      <c r="BV67" s="452"/>
      <c r="BW67" s="452"/>
      <c r="BX67" s="452"/>
      <c r="BY67" s="452"/>
      <c r="EY67" s="75" t="s">
        <v>156</v>
      </c>
      <c r="EZ67" s="76">
        <v>36</v>
      </c>
    </row>
    <row r="68" spans="2:156" ht="15.75" customHeight="1" hidden="1">
      <c r="B68" s="28" t="e">
        <f>#REF!</f>
        <v>#REF!</v>
      </c>
      <c r="C68" s="28" t="str">
        <f t="shared" si="5"/>
        <v>複層（A10以上）</v>
      </c>
      <c r="D68" s="28"/>
      <c r="E68" s="28"/>
      <c r="F68" s="28"/>
      <c r="G68" s="28"/>
      <c r="H68" s="28"/>
      <c r="I68" s="28"/>
      <c r="J68" s="28"/>
      <c r="K68" s="28"/>
      <c r="L68" s="28"/>
      <c r="M68" s="28"/>
      <c r="BB68" s="450"/>
      <c r="BC68" s="452"/>
      <c r="BD68" s="452"/>
      <c r="BE68" s="452"/>
      <c r="BF68" s="452"/>
      <c r="BG68" s="452"/>
      <c r="BH68" s="450"/>
      <c r="BI68" s="452"/>
      <c r="BJ68" s="452"/>
      <c r="BK68" s="452"/>
      <c r="BL68" s="452"/>
      <c r="BM68" s="452"/>
      <c r="BN68" s="452"/>
      <c r="BO68" s="452"/>
      <c r="BP68" s="452"/>
      <c r="BQ68" s="452"/>
      <c r="BR68" s="450"/>
      <c r="BS68" s="452"/>
      <c r="BT68" s="452"/>
      <c r="BU68" s="452"/>
      <c r="BV68" s="452"/>
      <c r="BW68" s="452"/>
      <c r="BX68" s="452"/>
      <c r="BY68" s="452"/>
      <c r="EY68" s="75" t="s">
        <v>157</v>
      </c>
      <c r="EZ68" s="76">
        <v>36</v>
      </c>
    </row>
    <row r="69" spans="2:156" ht="15.75" customHeight="1" hidden="1">
      <c r="B69" s="28" t="str">
        <f aca="true" t="shared" si="6" ref="B69:B75">EJ7</f>
        <v>枠：木製　戸：木製断熱積層構造</v>
      </c>
      <c r="C69" s="28" t="str">
        <f t="shared" si="5"/>
        <v>Low-E複層（A5以上A10未満）</v>
      </c>
      <c r="D69" s="28"/>
      <c r="E69" s="28"/>
      <c r="F69" s="28"/>
      <c r="G69" s="28"/>
      <c r="H69" s="28"/>
      <c r="I69" s="28"/>
      <c r="J69" s="28"/>
      <c r="K69" s="28"/>
      <c r="L69" s="28"/>
      <c r="M69" s="28"/>
      <c r="BB69" s="452"/>
      <c r="BC69" s="452"/>
      <c r="BD69" s="452"/>
      <c r="BE69" s="452"/>
      <c r="BF69" s="452"/>
      <c r="BG69" s="452"/>
      <c r="BH69" s="450"/>
      <c r="BI69" s="452"/>
      <c r="BJ69" s="452"/>
      <c r="BK69" s="452"/>
      <c r="BL69" s="452"/>
      <c r="BM69" s="452"/>
      <c r="BN69" s="452"/>
      <c r="BO69" s="452"/>
      <c r="BP69" s="452"/>
      <c r="BQ69" s="452"/>
      <c r="BR69" s="450"/>
      <c r="BS69" s="452"/>
      <c r="BT69" s="452"/>
      <c r="BU69" s="452"/>
      <c r="BV69" s="452"/>
      <c r="BW69" s="452"/>
      <c r="BX69" s="452"/>
      <c r="BY69" s="452"/>
      <c r="EY69" s="75" t="s">
        <v>158</v>
      </c>
      <c r="EZ69" s="76">
        <v>35</v>
      </c>
    </row>
    <row r="70" spans="2:156" ht="15.75" customHeight="1" hidden="1" thickBot="1">
      <c r="B70" s="28" t="str">
        <f t="shared" si="6"/>
        <v>枠：金属製熱遮断構造　戸：金属製高断熱ﾌﾗｯｼｭ構造</v>
      </c>
      <c r="C70" s="28" t="str">
        <f t="shared" si="5"/>
        <v>Low-E複層（G4以上G8未満）</v>
      </c>
      <c r="D70" s="28"/>
      <c r="E70" s="28"/>
      <c r="F70" s="28"/>
      <c r="G70" s="28"/>
      <c r="H70" s="28"/>
      <c r="I70" s="28"/>
      <c r="J70" s="28"/>
      <c r="K70" s="28"/>
      <c r="L70" s="28"/>
      <c r="M70" s="28"/>
      <c r="BB70" s="450"/>
      <c r="BC70" s="452"/>
      <c r="BD70" s="452"/>
      <c r="BE70" s="452"/>
      <c r="BF70" s="452"/>
      <c r="BG70" s="452"/>
      <c r="BH70" s="450"/>
      <c r="BI70" s="452"/>
      <c r="BJ70" s="452"/>
      <c r="BK70" s="452"/>
      <c r="BL70" s="452"/>
      <c r="BM70" s="452"/>
      <c r="BN70" s="452"/>
      <c r="BO70" s="452"/>
      <c r="BP70" s="452"/>
      <c r="BQ70" s="452"/>
      <c r="BR70" s="450"/>
      <c r="BS70" s="452"/>
      <c r="BT70" s="452"/>
      <c r="BU70" s="452"/>
      <c r="BV70" s="452"/>
      <c r="BW70" s="452"/>
      <c r="BX70" s="452"/>
      <c r="BY70" s="452"/>
      <c r="EY70" s="75" t="s">
        <v>159</v>
      </c>
      <c r="EZ70" s="76">
        <v>34</v>
      </c>
    </row>
    <row r="71" spans="2:156" ht="15.75" customHeight="1" hidden="1">
      <c r="B71" s="28" t="str">
        <f t="shared" si="6"/>
        <v>枠：金属製熱遮断構造、木と金属との複合材料製又は樹脂と金属との複合材料製　戸：金属製断熱ﾌﾗｯｼｭ構造</v>
      </c>
      <c r="C71" s="28" t="str">
        <f t="shared" si="5"/>
        <v>複層（A6以上A10未満）</v>
      </c>
      <c r="D71" s="28"/>
      <c r="E71" s="28"/>
      <c r="F71" s="28"/>
      <c r="G71" s="28"/>
      <c r="H71" s="28"/>
      <c r="I71" s="28"/>
      <c r="J71" s="28"/>
      <c r="K71" s="28"/>
      <c r="L71" s="28"/>
      <c r="M71" s="28"/>
      <c r="BB71" s="450"/>
      <c r="BC71" s="451"/>
      <c r="BD71" s="451"/>
      <c r="BE71" s="451"/>
      <c r="BF71" s="451"/>
      <c r="BG71" s="451"/>
      <c r="BH71" s="453"/>
      <c r="BI71" s="454"/>
      <c r="BJ71" s="454"/>
      <c r="BK71" s="454"/>
      <c r="BL71" s="454"/>
      <c r="BM71" s="454"/>
      <c r="BN71" s="454"/>
      <c r="BO71" s="454"/>
      <c r="BP71" s="454"/>
      <c r="BQ71" s="454"/>
      <c r="BR71" s="453"/>
      <c r="BS71" s="454"/>
      <c r="BT71" s="454"/>
      <c r="BU71" s="454"/>
      <c r="BV71" s="454"/>
      <c r="BW71" s="454"/>
      <c r="BX71" s="454"/>
      <c r="BY71" s="454"/>
      <c r="EY71" s="101" t="s">
        <v>160</v>
      </c>
      <c r="EZ71" s="96">
        <v>40</v>
      </c>
    </row>
    <row r="72" spans="2:156" ht="15.75" customHeight="1" hidden="1" thickBot="1">
      <c r="B72" s="28" t="str">
        <f t="shared" si="6"/>
        <v>枠：金属製熱遮断構造　戸：金属製ﾌﾗｯｼｭ構造</v>
      </c>
      <c r="C72" s="28" t="str">
        <f t="shared" si="5"/>
        <v>単板</v>
      </c>
      <c r="D72" s="28"/>
      <c r="E72" s="28"/>
      <c r="F72" s="28"/>
      <c r="G72" s="28"/>
      <c r="H72" s="28"/>
      <c r="I72" s="28"/>
      <c r="J72" s="28"/>
      <c r="K72" s="28"/>
      <c r="L72" s="28"/>
      <c r="M72" s="28"/>
      <c r="EY72" s="73" t="s">
        <v>161</v>
      </c>
      <c r="EZ72" s="74">
        <v>52</v>
      </c>
    </row>
    <row r="73" spans="2:156" ht="15.75" customHeight="1" hidden="1">
      <c r="B73" s="28" t="str">
        <f t="shared" si="6"/>
        <v>枠：指定しない　戸：木製</v>
      </c>
      <c r="C73" s="28" t="str">
        <f t="shared" si="5"/>
        <v>Low-E複層（G16以上）</v>
      </c>
      <c r="D73" s="28"/>
      <c r="E73" s="28"/>
      <c r="F73" s="28"/>
      <c r="G73" s="28"/>
      <c r="H73" s="28"/>
      <c r="I73" s="28"/>
      <c r="J73" s="28"/>
      <c r="K73" s="28"/>
      <c r="L73" s="28"/>
      <c r="M73" s="28"/>
      <c r="EY73" s="106" t="s">
        <v>162</v>
      </c>
      <c r="EZ73" s="79">
        <v>34</v>
      </c>
    </row>
    <row r="74" spans="2:156" ht="15.75" customHeight="1" hidden="1">
      <c r="B74" s="28" t="str">
        <f t="shared" si="6"/>
        <v>枠：指定しない　戸：金属製ﾌﾗｯｼｭ構造</v>
      </c>
      <c r="C74" s="28" t="str">
        <f t="shared" si="5"/>
        <v>Low-E複層（A10以上）</v>
      </c>
      <c r="D74" s="28"/>
      <c r="E74" s="28"/>
      <c r="F74" s="28"/>
      <c r="G74" s="28"/>
      <c r="H74" s="28"/>
      <c r="I74" s="28"/>
      <c r="J74" s="28"/>
      <c r="K74" s="28"/>
      <c r="L74" s="28"/>
      <c r="M74" s="28"/>
      <c r="EY74" s="75" t="s">
        <v>163</v>
      </c>
      <c r="EZ74" s="76">
        <v>36</v>
      </c>
    </row>
    <row r="75" spans="2:156" ht="15.75" customHeight="1" hidden="1">
      <c r="B75" s="28" t="str">
        <f t="shared" si="6"/>
        <v>枠：指定しない　戸：金属製ﾊﾆｶﾑﾌﾗｯｼｭ構造</v>
      </c>
      <c r="C75" s="28" t="str">
        <f t="shared" si="5"/>
        <v>Low-E複層（G8以上G16未満）</v>
      </c>
      <c r="D75" s="28"/>
      <c r="E75" s="28"/>
      <c r="F75" s="28"/>
      <c r="G75" s="28"/>
      <c r="H75" s="28"/>
      <c r="I75" s="28"/>
      <c r="J75" s="28"/>
      <c r="K75" s="28"/>
      <c r="L75" s="28"/>
      <c r="M75" s="28"/>
      <c r="EY75" s="75" t="s">
        <v>164</v>
      </c>
      <c r="EZ75" s="76">
        <v>38</v>
      </c>
    </row>
    <row r="76" spans="2:156" ht="15.75" customHeight="1" hidden="1" thickBot="1">
      <c r="B76" s="28"/>
      <c r="C76" s="28" t="str">
        <f t="shared" si="5"/>
        <v>Low-E複層（A5以上A10未満）</v>
      </c>
      <c r="D76" s="28"/>
      <c r="E76" s="28"/>
      <c r="F76" s="28"/>
      <c r="G76" s="28"/>
      <c r="H76" s="28"/>
      <c r="I76" s="28"/>
      <c r="J76" s="28"/>
      <c r="K76" s="28"/>
      <c r="L76" s="28"/>
      <c r="M76" s="28"/>
      <c r="EY76" s="75" t="s">
        <v>165</v>
      </c>
      <c r="EZ76" s="76">
        <v>41</v>
      </c>
    </row>
    <row r="77" spans="2:156" ht="15.75" customHeight="1" hidden="1">
      <c r="B77" s="28"/>
      <c r="C77" s="28" t="str">
        <f t="shared" si="5"/>
        <v>Low-E複層（G4以上G8未満）</v>
      </c>
      <c r="D77" s="28"/>
      <c r="E77" s="28"/>
      <c r="F77" s="28"/>
      <c r="G77" s="28"/>
      <c r="H77" s="28"/>
      <c r="I77" s="28"/>
      <c r="J77" s="28"/>
      <c r="K77" s="28"/>
      <c r="L77" s="28"/>
      <c r="M77" s="28"/>
      <c r="EY77" s="101" t="s">
        <v>166</v>
      </c>
      <c r="EZ77" s="96">
        <v>40</v>
      </c>
    </row>
    <row r="78" spans="2:156" ht="15.75" customHeight="1" hidden="1">
      <c r="B78" s="28"/>
      <c r="C78" s="28" t="str">
        <f t="shared" si="5"/>
        <v>複層（A10以上）</v>
      </c>
      <c r="D78" s="28"/>
      <c r="E78" s="28"/>
      <c r="F78" s="28"/>
      <c r="G78" s="28"/>
      <c r="H78" s="28"/>
      <c r="I78" s="28"/>
      <c r="J78" s="28"/>
      <c r="K78" s="28"/>
      <c r="L78" s="28"/>
      <c r="M78" s="28"/>
      <c r="EY78" s="38" t="s">
        <v>167</v>
      </c>
      <c r="EZ78" s="70">
        <v>38</v>
      </c>
    </row>
    <row r="79" spans="2:156" ht="15.75" customHeight="1" hidden="1">
      <c r="B79" s="28"/>
      <c r="C79" s="28" t="str">
        <f t="shared" si="5"/>
        <v>複層（A6以上A10未満）</v>
      </c>
      <c r="D79" s="28"/>
      <c r="E79" s="28"/>
      <c r="F79" s="28"/>
      <c r="G79" s="28"/>
      <c r="H79" s="28"/>
      <c r="I79" s="28"/>
      <c r="J79" s="28"/>
      <c r="K79" s="28"/>
      <c r="L79" s="28"/>
      <c r="M79" s="28"/>
      <c r="EY79" s="38" t="s">
        <v>168</v>
      </c>
      <c r="EZ79" s="76">
        <v>36</v>
      </c>
    </row>
    <row r="80" spans="2:156" ht="15.75" customHeight="1" hidden="1">
      <c r="B80" s="28"/>
      <c r="C80" s="28" t="str">
        <f t="shared" si="5"/>
        <v>Low-E複層（A10以上）</v>
      </c>
      <c r="D80" s="28"/>
      <c r="E80" s="28"/>
      <c r="F80" s="28"/>
      <c r="G80" s="28"/>
      <c r="H80" s="28"/>
      <c r="I80" s="28"/>
      <c r="J80" s="28"/>
      <c r="K80" s="28"/>
      <c r="L80" s="28"/>
      <c r="M80" s="28"/>
      <c r="EY80" s="38" t="s">
        <v>170</v>
      </c>
      <c r="EZ80" s="76">
        <v>34</v>
      </c>
    </row>
    <row r="81" spans="2:156" ht="15.75" customHeight="1" hidden="1">
      <c r="B81" s="28"/>
      <c r="C81" s="28" t="str">
        <f t="shared" si="5"/>
        <v>Low-E複層（G8以上）</v>
      </c>
      <c r="D81" s="28"/>
      <c r="E81" s="28"/>
      <c r="F81" s="28"/>
      <c r="G81" s="28"/>
      <c r="H81" s="28"/>
      <c r="I81" s="28"/>
      <c r="J81" s="28"/>
      <c r="K81" s="28"/>
      <c r="L81" s="28"/>
      <c r="M81" s="28"/>
      <c r="EY81" s="38" t="s">
        <v>171</v>
      </c>
      <c r="EZ81" s="76">
        <v>32</v>
      </c>
    </row>
    <row r="82" spans="2:156" ht="15.75" customHeight="1" hidden="1">
      <c r="B82" s="28"/>
      <c r="C82" s="28" t="str">
        <f t="shared" si="5"/>
        <v>Low-E複層（A6以上A10未満）</v>
      </c>
      <c r="D82" s="28"/>
      <c r="E82" s="28"/>
      <c r="F82" s="28"/>
      <c r="G82" s="28"/>
      <c r="H82" s="28"/>
      <c r="I82" s="28"/>
      <c r="J82" s="28"/>
      <c r="K82" s="28"/>
      <c r="L82" s="28"/>
      <c r="M82" s="28"/>
      <c r="EY82" s="38" t="s">
        <v>169</v>
      </c>
      <c r="EZ82" s="76">
        <v>30</v>
      </c>
    </row>
    <row r="83" spans="2:156" ht="15.75" customHeight="1" hidden="1">
      <c r="B83" s="28"/>
      <c r="C83" s="28" t="str">
        <f t="shared" si="5"/>
        <v>Low-E複層（G4以上G8未満）</v>
      </c>
      <c r="D83" s="28"/>
      <c r="E83" s="28"/>
      <c r="F83" s="28"/>
      <c r="G83" s="28"/>
      <c r="H83" s="28"/>
      <c r="I83" s="28"/>
      <c r="J83" s="28"/>
      <c r="K83" s="28"/>
      <c r="L83" s="28"/>
      <c r="M83" s="28"/>
      <c r="EY83" s="38" t="s">
        <v>172</v>
      </c>
      <c r="EZ83" s="76">
        <v>28</v>
      </c>
    </row>
    <row r="84" spans="2:156" ht="15.75" customHeight="1" hidden="1">
      <c r="B84" s="28"/>
      <c r="C84" s="28" t="str">
        <f t="shared" si="5"/>
        <v>複層（A10以上）</v>
      </c>
      <c r="D84" s="28"/>
      <c r="E84" s="28"/>
      <c r="F84" s="28"/>
      <c r="G84" s="28"/>
      <c r="H84" s="28"/>
      <c r="I84" s="28"/>
      <c r="J84" s="28"/>
      <c r="K84" s="28"/>
      <c r="L84" s="28"/>
      <c r="M84" s="28"/>
      <c r="EY84" s="38" t="s">
        <v>173</v>
      </c>
      <c r="EZ84" s="76">
        <v>26</v>
      </c>
    </row>
    <row r="85" spans="2:156" ht="15.75" customHeight="1" hidden="1">
      <c r="B85" s="28"/>
      <c r="C85" s="28" t="str">
        <f t="shared" si="5"/>
        <v>複層（A6以上A10未満）</v>
      </c>
      <c r="D85" s="28"/>
      <c r="E85" s="28"/>
      <c r="F85" s="28"/>
      <c r="G85" s="28"/>
      <c r="H85" s="28"/>
      <c r="I85" s="28"/>
      <c r="J85" s="28"/>
      <c r="K85" s="28"/>
      <c r="L85" s="28"/>
      <c r="M85" s="28"/>
      <c r="EY85" s="38" t="s">
        <v>174</v>
      </c>
      <c r="EZ85" s="76">
        <v>24</v>
      </c>
    </row>
    <row r="86" spans="2:156" ht="15.75" customHeight="1" hidden="1">
      <c r="B86" s="28"/>
      <c r="C86" s="28" t="str">
        <f t="shared" si="5"/>
        <v>Low-E複層（A10以上）</v>
      </c>
      <c r="D86" s="28"/>
      <c r="E86" s="28"/>
      <c r="F86" s="28"/>
      <c r="G86" s="28"/>
      <c r="H86" s="28"/>
      <c r="I86" s="28"/>
      <c r="J86" s="28"/>
      <c r="K86" s="28"/>
      <c r="L86" s="28"/>
      <c r="M86" s="28"/>
      <c r="EY86" s="38" t="s">
        <v>175</v>
      </c>
      <c r="EZ86" s="76">
        <v>22</v>
      </c>
    </row>
    <row r="87" spans="2:156" ht="15.75" customHeight="1" hidden="1">
      <c r="B87" s="28"/>
      <c r="C87" s="28" t="str">
        <f t="shared" si="5"/>
        <v>Low-E複層（G8以上）</v>
      </c>
      <c r="D87" s="28"/>
      <c r="E87" s="28"/>
      <c r="F87" s="28"/>
      <c r="G87" s="28"/>
      <c r="H87" s="28"/>
      <c r="I87" s="28"/>
      <c r="J87" s="28"/>
      <c r="K87" s="28"/>
      <c r="L87" s="28"/>
      <c r="M87" s="28"/>
      <c r="EY87" s="38" t="s">
        <v>176</v>
      </c>
      <c r="EZ87" s="76">
        <v>28</v>
      </c>
    </row>
    <row r="88" spans="2:156" ht="15.75" customHeight="1" hidden="1">
      <c r="B88" s="28"/>
      <c r="C88" s="28" t="str">
        <f t="shared" si="5"/>
        <v>Low-E複層（A5以上A10未満）</v>
      </c>
      <c r="D88" s="28"/>
      <c r="E88" s="28"/>
      <c r="F88" s="28"/>
      <c r="G88" s="28"/>
      <c r="H88" s="28"/>
      <c r="I88" s="28"/>
      <c r="J88" s="28"/>
      <c r="K88" s="28"/>
      <c r="L88" s="28"/>
      <c r="M88" s="28"/>
      <c r="EY88" s="38" t="s">
        <v>177</v>
      </c>
      <c r="EZ88" s="76">
        <v>26</v>
      </c>
    </row>
    <row r="89" spans="2:156" ht="15.75" customHeight="1" hidden="1">
      <c r="B89" s="28"/>
      <c r="C89" s="28" t="str">
        <f t="shared" si="5"/>
        <v>Low-E複層（G4以上G8未満）</v>
      </c>
      <c r="D89" s="28"/>
      <c r="E89" s="28"/>
      <c r="F89" s="28"/>
      <c r="G89" s="28"/>
      <c r="H89" s="28"/>
      <c r="I89" s="28"/>
      <c r="J89" s="28"/>
      <c r="K89" s="28"/>
      <c r="L89" s="28"/>
      <c r="M89" s="28"/>
      <c r="EY89" s="38" t="s">
        <v>178</v>
      </c>
      <c r="EZ89" s="76">
        <v>24</v>
      </c>
    </row>
    <row r="90" spans="2:156" ht="15.75" customHeight="1" hidden="1" thickBot="1">
      <c r="B90" s="28"/>
      <c r="C90" s="28" t="str">
        <f t="shared" si="5"/>
        <v>複層（A10以上）</v>
      </c>
      <c r="D90" s="28"/>
      <c r="E90" s="28"/>
      <c r="F90" s="28"/>
      <c r="G90" s="28"/>
      <c r="H90" s="28"/>
      <c r="I90" s="28"/>
      <c r="J90" s="28"/>
      <c r="K90" s="28"/>
      <c r="L90" s="28"/>
      <c r="M90" s="28"/>
      <c r="EY90" s="75" t="s">
        <v>179</v>
      </c>
      <c r="EZ90" s="76">
        <v>22</v>
      </c>
    </row>
    <row r="91" spans="2:156" ht="15.75" customHeight="1" hidden="1">
      <c r="B91" s="28"/>
      <c r="C91" s="28" t="str">
        <f t="shared" si="5"/>
        <v>複層（A4以上A10未満）</v>
      </c>
      <c r="D91" s="28"/>
      <c r="E91" s="28"/>
      <c r="F91" s="28"/>
      <c r="G91" s="28"/>
      <c r="H91" s="28"/>
      <c r="I91" s="28"/>
      <c r="J91" s="28"/>
      <c r="K91" s="28"/>
      <c r="L91" s="28"/>
      <c r="M91" s="28"/>
      <c r="EY91" s="101" t="s">
        <v>180</v>
      </c>
      <c r="EZ91" s="96">
        <v>29</v>
      </c>
    </row>
    <row r="92" spans="2:156" ht="15.75" customHeight="1" hidden="1">
      <c r="B92" s="28"/>
      <c r="C92" s="28" t="str">
        <f t="shared" si="5"/>
        <v>単板＋単板（A12以上）</v>
      </c>
      <c r="D92" s="28"/>
      <c r="E92" s="28"/>
      <c r="F92" s="28"/>
      <c r="G92" s="28"/>
      <c r="H92" s="28"/>
      <c r="I92" s="28"/>
      <c r="J92" s="28"/>
      <c r="K92" s="28"/>
      <c r="L92" s="28"/>
      <c r="M92" s="28"/>
      <c r="EY92" s="75" t="s">
        <v>181</v>
      </c>
      <c r="EZ92" s="76">
        <v>23</v>
      </c>
    </row>
    <row r="93" spans="2:156" ht="15.75" customHeight="1" hidden="1">
      <c r="B93" s="28"/>
      <c r="C93" s="28" t="str">
        <f t="shared" si="5"/>
        <v>単板＋単板（A6以上A12未満）</v>
      </c>
      <c r="D93" s="28"/>
      <c r="E93" s="28"/>
      <c r="F93" s="28"/>
      <c r="G93" s="28"/>
      <c r="H93" s="28"/>
      <c r="I93" s="28"/>
      <c r="J93" s="28"/>
      <c r="K93" s="28"/>
      <c r="L93" s="28"/>
      <c r="M93" s="28"/>
      <c r="EY93" s="75" t="s">
        <v>182</v>
      </c>
      <c r="EZ93" s="76">
        <v>24</v>
      </c>
    </row>
    <row r="94" spans="2:156" ht="15.75" customHeight="1" hidden="1">
      <c r="B94" s="28"/>
      <c r="C94" s="28" t="str">
        <f>EL34</f>
        <v>単板</v>
      </c>
      <c r="D94" s="28"/>
      <c r="E94" s="28"/>
      <c r="F94" s="28"/>
      <c r="G94" s="28"/>
      <c r="H94" s="28"/>
      <c r="I94" s="28"/>
      <c r="J94" s="28"/>
      <c r="K94" s="28"/>
      <c r="L94" s="28"/>
      <c r="M94" s="28"/>
      <c r="EY94" s="75" t="s">
        <v>183</v>
      </c>
      <c r="EZ94" s="76">
        <v>27</v>
      </c>
    </row>
    <row r="95" spans="2:156" ht="15.75" customHeight="1" hidden="1" thickBot="1">
      <c r="B95" s="28"/>
      <c r="C95" s="28" t="str">
        <f t="shared" si="5"/>
        <v>複層（A12以上）又は「ガラスなし」</v>
      </c>
      <c r="D95" s="28"/>
      <c r="E95" s="28"/>
      <c r="F95" s="28"/>
      <c r="G95" s="28"/>
      <c r="H95" s="28"/>
      <c r="I95" s="28"/>
      <c r="J95" s="28"/>
      <c r="K95" s="28"/>
      <c r="L95" s="28"/>
      <c r="M95" s="28"/>
      <c r="EY95" s="75" t="s">
        <v>184</v>
      </c>
      <c r="EZ95" s="76">
        <v>28</v>
      </c>
    </row>
    <row r="96" spans="2:156" ht="15.75" customHeight="1" hidden="1">
      <c r="B96" s="28"/>
      <c r="C96" s="28" t="str">
        <f t="shared" si="5"/>
        <v>単板＋Low-E複層（A12以上）</v>
      </c>
      <c r="D96" s="28"/>
      <c r="E96" s="28"/>
      <c r="F96" s="28"/>
      <c r="G96" s="28"/>
      <c r="H96" s="28"/>
      <c r="I96" s="28"/>
      <c r="J96" s="28"/>
      <c r="K96" s="28"/>
      <c r="L96" s="28"/>
      <c r="M96" s="28"/>
      <c r="EY96" s="101" t="s">
        <v>185</v>
      </c>
      <c r="EZ96" s="96">
        <v>42</v>
      </c>
    </row>
    <row r="97" spans="2:156" ht="15.75" customHeight="1" hidden="1">
      <c r="B97" s="28"/>
      <c r="C97" s="28" t="str">
        <f t="shared" si="5"/>
        <v>単板＋複層（A12以上）</v>
      </c>
      <c r="D97" s="28"/>
      <c r="E97" s="28"/>
      <c r="F97" s="28"/>
      <c r="G97" s="28"/>
      <c r="H97" s="28"/>
      <c r="I97" s="28"/>
      <c r="J97" s="28"/>
      <c r="K97" s="28"/>
      <c r="L97" s="28"/>
      <c r="M97" s="28"/>
      <c r="EY97" s="75" t="s">
        <v>186</v>
      </c>
      <c r="EZ97" s="76">
        <v>42</v>
      </c>
    </row>
    <row r="98" spans="2:156" ht="15.75" customHeight="1" hidden="1">
      <c r="B98" s="28"/>
      <c r="C98" s="28" t="str">
        <f t="shared" si="5"/>
        <v>単板＋Low-E複層（A6以上A12未満）</v>
      </c>
      <c r="D98" s="28"/>
      <c r="E98" s="28"/>
      <c r="F98" s="28"/>
      <c r="G98" s="28"/>
      <c r="H98" s="28"/>
      <c r="I98" s="28"/>
      <c r="J98" s="28"/>
      <c r="K98" s="28"/>
      <c r="L98" s="28"/>
      <c r="M98" s="28"/>
      <c r="EY98" s="75" t="s">
        <v>187</v>
      </c>
      <c r="EZ98" s="76">
        <v>38</v>
      </c>
    </row>
    <row r="99" spans="2:156" ht="15.75" customHeight="1" hidden="1" thickBot="1">
      <c r="B99" s="28"/>
      <c r="C99" s="28" t="str">
        <f t="shared" si="5"/>
        <v>単板＋単板</v>
      </c>
      <c r="D99" s="28"/>
      <c r="E99" s="28"/>
      <c r="F99" s="28"/>
      <c r="G99" s="28"/>
      <c r="H99" s="28"/>
      <c r="I99" s="28"/>
      <c r="J99" s="28"/>
      <c r="K99" s="28"/>
      <c r="L99" s="28"/>
      <c r="M99" s="28"/>
      <c r="EY99" s="73" t="s">
        <v>188</v>
      </c>
      <c r="EZ99" s="74">
        <v>34</v>
      </c>
    </row>
    <row r="100" spans="2:156" ht="15.75" customHeight="1" hidden="1">
      <c r="B100" s="28"/>
      <c r="C100" s="28" t="str">
        <f t="shared" si="5"/>
        <v>単板＋単板</v>
      </c>
      <c r="D100" s="28"/>
      <c r="E100" s="28"/>
      <c r="F100" s="28"/>
      <c r="G100" s="28"/>
      <c r="H100" s="28"/>
      <c r="I100" s="28"/>
      <c r="J100" s="28"/>
      <c r="K100" s="28"/>
      <c r="L100" s="28"/>
      <c r="M100" s="28"/>
      <c r="EY100" s="106" t="s">
        <v>189</v>
      </c>
      <c r="EZ100" s="79">
        <v>22</v>
      </c>
    </row>
    <row r="101" spans="2:156" ht="15.75" customHeight="1" hidden="1">
      <c r="B101" s="28"/>
      <c r="C101" s="28" t="str">
        <f t="shared" si="5"/>
        <v>Low-E複層（A10以上）又は「ガラスなし」</v>
      </c>
      <c r="D101" s="28"/>
      <c r="E101" s="28"/>
      <c r="F101" s="28"/>
      <c r="G101" s="28"/>
      <c r="H101" s="28"/>
      <c r="I101" s="28"/>
      <c r="J101" s="28"/>
      <c r="K101" s="28"/>
      <c r="L101" s="28"/>
      <c r="M101" s="28"/>
      <c r="EY101" s="75" t="s">
        <v>190</v>
      </c>
      <c r="EZ101" s="76">
        <v>22</v>
      </c>
    </row>
    <row r="102" spans="2:156" ht="15.75" customHeight="1" hidden="1">
      <c r="B102" s="28"/>
      <c r="C102" s="28" t="str">
        <f t="shared" si="5"/>
        <v>三層複層（A12×2）</v>
      </c>
      <c r="D102" s="28"/>
      <c r="E102" s="28"/>
      <c r="F102" s="28"/>
      <c r="G102" s="28"/>
      <c r="H102" s="28"/>
      <c r="I102" s="28"/>
      <c r="J102" s="28"/>
      <c r="K102" s="28"/>
      <c r="L102" s="28"/>
      <c r="M102" s="28"/>
      <c r="EY102" s="75" t="s">
        <v>192</v>
      </c>
      <c r="EZ102" s="76">
        <v>21</v>
      </c>
    </row>
    <row r="103" spans="2:156" ht="15.75" customHeight="1" hidden="1">
      <c r="B103" s="28"/>
      <c r="C103" s="28" t="str">
        <f t="shared" si="5"/>
        <v>複層（A10以上）</v>
      </c>
      <c r="D103" s="28"/>
      <c r="E103" s="28"/>
      <c r="F103" s="28"/>
      <c r="G103" s="28"/>
      <c r="H103" s="28"/>
      <c r="I103" s="28"/>
      <c r="J103" s="28"/>
      <c r="K103" s="28"/>
      <c r="L103" s="28"/>
      <c r="M103" s="28"/>
      <c r="EY103" s="75" t="s">
        <v>191</v>
      </c>
      <c r="EZ103" s="76">
        <v>21</v>
      </c>
    </row>
    <row r="104" spans="2:156" ht="15.75" customHeight="1" hidden="1">
      <c r="B104" s="28"/>
      <c r="C104" s="28" t="str">
        <f t="shared" si="5"/>
        <v>Low-E複層（A6以上A10未満）</v>
      </c>
      <c r="D104" s="28"/>
      <c r="E104" s="28"/>
      <c r="F104" s="28"/>
      <c r="G104" s="28"/>
      <c r="H104" s="28"/>
      <c r="I104" s="28"/>
      <c r="J104" s="28"/>
      <c r="K104" s="28"/>
      <c r="L104" s="28"/>
      <c r="M104" s="28"/>
      <c r="EY104" s="75" t="s">
        <v>193</v>
      </c>
      <c r="EZ104" s="76">
        <v>20</v>
      </c>
    </row>
    <row r="105" spans="2:156" ht="15.75" customHeight="1" hidden="1">
      <c r="B105" s="28"/>
      <c r="C105" s="28" t="str">
        <f aca="true" t="shared" si="7" ref="C105:C110">EL45</f>
        <v>Low-E複層（G12以上）又は「ガラスなし」</v>
      </c>
      <c r="D105" s="28"/>
      <c r="E105" s="28"/>
      <c r="F105" s="28"/>
      <c r="G105" s="28"/>
      <c r="H105" s="28"/>
      <c r="I105" s="28"/>
      <c r="J105" s="28"/>
      <c r="K105" s="28"/>
      <c r="L105" s="28"/>
      <c r="M105" s="28"/>
      <c r="EY105" s="75" t="s">
        <v>194</v>
      </c>
      <c r="EZ105" s="76">
        <v>20</v>
      </c>
    </row>
    <row r="106" spans="3:156" ht="15.75" customHeight="1" hidden="1">
      <c r="C106" s="28" t="str">
        <f t="shared" si="7"/>
        <v>Low-E複層（A10以上）又は「ガラスなし」</v>
      </c>
      <c r="EY106" s="75" t="s">
        <v>195</v>
      </c>
      <c r="EZ106" s="76">
        <v>19</v>
      </c>
    </row>
    <row r="107" spans="3:156" ht="15.75" customHeight="1" hidden="1">
      <c r="C107" s="28" t="str">
        <f t="shared" si="7"/>
        <v>複層（A10以上）</v>
      </c>
      <c r="EY107" s="75" t="s">
        <v>196</v>
      </c>
      <c r="EZ107" s="76">
        <v>19</v>
      </c>
    </row>
    <row r="108" spans="3:156" ht="15.75" customHeight="1" hidden="1">
      <c r="C108" s="28" t="str">
        <f t="shared" si="7"/>
        <v>Low-E複層（A6以上A10未満）</v>
      </c>
      <c r="EY108" s="75" t="s">
        <v>197</v>
      </c>
      <c r="EZ108" s="76">
        <v>18</v>
      </c>
    </row>
    <row r="109" spans="3:156" ht="15.75" customHeight="1" hidden="1">
      <c r="C109" s="28" t="str">
        <f t="shared" si="7"/>
        <v>Low-E複層（A12以上）又は「ガラスなし」</v>
      </c>
      <c r="EY109" s="75" t="s">
        <v>198</v>
      </c>
      <c r="EZ109" s="76">
        <v>18</v>
      </c>
    </row>
    <row r="110" spans="3:156" ht="15.75" customHeight="1" hidden="1">
      <c r="C110" s="28" t="str">
        <f t="shared" si="7"/>
        <v>Low-E複層（A4以上）又は「ガラスなし」</v>
      </c>
      <c r="EY110" s="75" t="s">
        <v>199</v>
      </c>
      <c r="EZ110" s="76">
        <v>22</v>
      </c>
    </row>
    <row r="111" spans="3:156" ht="15.75" customHeight="1" hidden="1">
      <c r="C111" s="28" t="str">
        <f t="shared" si="5"/>
        <v>Low-E複層（A4以上）又は「ガラスなし」</v>
      </c>
      <c r="EY111" s="75" t="s">
        <v>200</v>
      </c>
      <c r="EZ111" s="76">
        <v>22</v>
      </c>
    </row>
    <row r="112" spans="3:156" ht="15.75" customHeight="1" hidden="1">
      <c r="C112" s="28" t="str">
        <f t="shared" si="5"/>
        <v>Low-E複層（A4以上）又は「ガラスなし」</v>
      </c>
      <c r="EY112" s="75" t="s">
        <v>201</v>
      </c>
      <c r="EZ112" s="76">
        <v>21</v>
      </c>
    </row>
    <row r="113" spans="155:156" ht="15.75" customHeight="1" hidden="1">
      <c r="EY113" s="75" t="s">
        <v>202</v>
      </c>
      <c r="EZ113" s="76">
        <v>21</v>
      </c>
    </row>
    <row r="114" spans="155:156" ht="15.75" customHeight="1">
      <c r="EY114" s="38" t="s">
        <v>203</v>
      </c>
      <c r="EZ114" s="70">
        <v>20</v>
      </c>
    </row>
    <row r="115" spans="155:156" ht="15.75" customHeight="1">
      <c r="EY115" s="75" t="s">
        <v>204</v>
      </c>
      <c r="EZ115" s="76">
        <v>20</v>
      </c>
    </row>
    <row r="116" spans="155:156" ht="15.75" customHeight="1">
      <c r="EY116" s="75" t="s">
        <v>205</v>
      </c>
      <c r="EZ116" s="76">
        <v>19</v>
      </c>
    </row>
    <row r="117" spans="155:156" ht="15.75" customHeight="1">
      <c r="EY117" s="75" t="s">
        <v>206</v>
      </c>
      <c r="EZ117" s="76">
        <v>19</v>
      </c>
    </row>
    <row r="118" spans="155:156" ht="15.75" customHeight="1">
      <c r="EY118" s="75" t="s">
        <v>207</v>
      </c>
      <c r="EZ118" s="76">
        <v>18</v>
      </c>
    </row>
    <row r="119" spans="155:156" ht="15.75" customHeight="1">
      <c r="EY119" s="75" t="s">
        <v>208</v>
      </c>
      <c r="EZ119" s="76">
        <v>18</v>
      </c>
    </row>
    <row r="120" spans="155:156" ht="15.75" customHeight="1">
      <c r="EY120" s="75" t="s">
        <v>209</v>
      </c>
      <c r="EZ120" s="76">
        <v>22</v>
      </c>
    </row>
    <row r="121" spans="155:156" ht="15.75" customHeight="1">
      <c r="EY121" s="75" t="s">
        <v>210</v>
      </c>
      <c r="EZ121" s="76">
        <v>22</v>
      </c>
    </row>
    <row r="122" spans="155:156" ht="15.75" customHeight="1">
      <c r="EY122" s="75" t="s">
        <v>211</v>
      </c>
      <c r="EZ122" s="76">
        <v>21</v>
      </c>
    </row>
    <row r="123" spans="155:156" ht="15.75" customHeight="1">
      <c r="EY123" s="75" t="s">
        <v>212</v>
      </c>
      <c r="EZ123" s="76">
        <v>21</v>
      </c>
    </row>
    <row r="124" spans="155:156" ht="15.75" customHeight="1">
      <c r="EY124" s="38" t="s">
        <v>213</v>
      </c>
      <c r="EZ124" s="70">
        <v>20</v>
      </c>
    </row>
    <row r="125" spans="155:156" ht="15.75" customHeight="1">
      <c r="EY125" s="75" t="s">
        <v>214</v>
      </c>
      <c r="EZ125" s="76">
        <v>20</v>
      </c>
    </row>
    <row r="126" spans="155:156" ht="15.75" customHeight="1">
      <c r="EY126" s="75" t="s">
        <v>215</v>
      </c>
      <c r="EZ126" s="76">
        <v>19</v>
      </c>
    </row>
    <row r="127" spans="155:156" ht="15.75" customHeight="1">
      <c r="EY127" s="75" t="s">
        <v>216</v>
      </c>
      <c r="EZ127" s="76">
        <v>19</v>
      </c>
    </row>
    <row r="128" spans="155:156" ht="15.75" customHeight="1">
      <c r="EY128" s="75" t="s">
        <v>217</v>
      </c>
      <c r="EZ128" s="76">
        <v>18</v>
      </c>
    </row>
    <row r="129" spans="155:156" ht="15.75" customHeight="1">
      <c r="EY129" s="75" t="s">
        <v>218</v>
      </c>
      <c r="EZ129" s="76">
        <v>18</v>
      </c>
    </row>
    <row r="130" spans="155:156" ht="15.75" customHeight="1">
      <c r="EY130" s="75" t="s">
        <v>219</v>
      </c>
      <c r="EZ130" s="76">
        <v>36</v>
      </c>
    </row>
    <row r="131" spans="155:156" ht="15.75" customHeight="1">
      <c r="EY131" s="75" t="s">
        <v>220</v>
      </c>
      <c r="EZ131" s="76">
        <v>36</v>
      </c>
    </row>
    <row r="132" spans="155:156" ht="15.75" customHeight="1">
      <c r="EY132" s="75" t="s">
        <v>221</v>
      </c>
      <c r="EZ132" s="76">
        <v>34</v>
      </c>
    </row>
    <row r="133" spans="155:156" ht="15.75" customHeight="1">
      <c r="EY133" s="75" t="s">
        <v>222</v>
      </c>
      <c r="EZ133" s="76">
        <v>34</v>
      </c>
    </row>
    <row r="134" spans="155:156" ht="15.75" customHeight="1">
      <c r="EY134" s="75" t="s">
        <v>223</v>
      </c>
      <c r="EZ134" s="76">
        <v>28</v>
      </c>
    </row>
    <row r="135" spans="155:156" ht="15.75" customHeight="1">
      <c r="EY135" s="75" t="s">
        <v>224</v>
      </c>
      <c r="EZ135" s="76">
        <v>28</v>
      </c>
    </row>
    <row r="136" spans="155:156" ht="15.75" customHeight="1">
      <c r="EY136" s="75" t="s">
        <v>226</v>
      </c>
      <c r="EZ136" s="76">
        <v>35</v>
      </c>
    </row>
    <row r="137" spans="155:156" ht="15.75" customHeight="1" thickBot="1">
      <c r="EY137" s="75" t="s">
        <v>225</v>
      </c>
      <c r="EZ137" s="76">
        <v>35</v>
      </c>
    </row>
    <row r="138" spans="155:156" ht="15.75" customHeight="1">
      <c r="EY138" s="101" t="s">
        <v>227</v>
      </c>
      <c r="EZ138" s="96">
        <v>34</v>
      </c>
    </row>
    <row r="139" spans="155:156" ht="15.75" customHeight="1">
      <c r="EY139" s="38" t="s">
        <v>422</v>
      </c>
      <c r="EZ139" s="70">
        <v>26</v>
      </c>
    </row>
    <row r="140" spans="155:156" ht="15.75" customHeight="1">
      <c r="EY140" s="75" t="s">
        <v>228</v>
      </c>
      <c r="EZ140" s="76">
        <v>34</v>
      </c>
    </row>
    <row r="141" spans="155:156" ht="15.75" customHeight="1">
      <c r="EY141" s="75" t="s">
        <v>423</v>
      </c>
      <c r="EZ141" s="76">
        <v>26</v>
      </c>
    </row>
    <row r="142" spans="155:156" ht="15.75" customHeight="1">
      <c r="EY142" s="75" t="s">
        <v>229</v>
      </c>
      <c r="EZ142" s="76">
        <v>40</v>
      </c>
    </row>
    <row r="143" spans="155:156" ht="15.75" customHeight="1">
      <c r="EY143" s="106" t="s">
        <v>413</v>
      </c>
      <c r="EZ143" s="79">
        <v>52</v>
      </c>
    </row>
    <row r="144" spans="155:156" ht="15.75" customHeight="1">
      <c r="EY144" s="38" t="s">
        <v>414</v>
      </c>
      <c r="EZ144" s="70">
        <v>52</v>
      </c>
    </row>
    <row r="145" spans="155:156" ht="15.75" customHeight="1">
      <c r="EY145" s="38" t="s">
        <v>415</v>
      </c>
      <c r="EZ145" s="70">
        <v>40</v>
      </c>
    </row>
    <row r="146" spans="155:156" ht="15.75" customHeight="1" thickBot="1">
      <c r="EY146" s="75" t="s">
        <v>416</v>
      </c>
      <c r="EZ146" s="76">
        <v>40</v>
      </c>
    </row>
    <row r="147" spans="155:156" ht="15.75" customHeight="1">
      <c r="EY147" s="95" t="s">
        <v>417</v>
      </c>
      <c r="EZ147" s="77">
        <v>47</v>
      </c>
    </row>
    <row r="148" spans="155:156" ht="15.75" customHeight="1" thickBot="1">
      <c r="EY148" s="73" t="s">
        <v>418</v>
      </c>
      <c r="EZ148" s="74">
        <v>39</v>
      </c>
    </row>
    <row r="149" spans="155:156" ht="15.75" customHeight="1">
      <c r="EY149" s="71" t="s">
        <v>419</v>
      </c>
      <c r="EZ149" s="79">
        <v>40</v>
      </c>
    </row>
    <row r="150" spans="155:156" ht="15.75" customHeight="1">
      <c r="EY150" s="38" t="s">
        <v>420</v>
      </c>
      <c r="EZ150" s="70">
        <v>40</v>
      </c>
    </row>
    <row r="151" spans="155:156" ht="15.75" customHeight="1" thickBot="1">
      <c r="EY151" s="38" t="s">
        <v>421</v>
      </c>
      <c r="EZ151" s="74">
        <v>40</v>
      </c>
    </row>
    <row r="152" spans="155:156" ht="15.75" customHeight="1">
      <c r="EY152" s="107"/>
      <c r="EZ152" s="108"/>
    </row>
    <row r="153" spans="155:156" ht="15.75" customHeight="1">
      <c r="EY153" s="28"/>
      <c r="EZ153" s="5"/>
    </row>
    <row r="154" spans="155:156" ht="15.75" customHeight="1">
      <c r="EY154" s="28"/>
      <c r="EZ154" s="5"/>
    </row>
    <row r="155" spans="155:156" ht="15.75" customHeight="1">
      <c r="EY155" s="28"/>
      <c r="EZ155" s="5"/>
    </row>
  </sheetData>
  <sheetProtection/>
  <protectedRanges>
    <protectedRange password="CC02" sqref="BJ7:BP17" name="範囲1"/>
    <protectedRange password="CC02" sqref="BQ7:BW17 BQ19:BW23" name="範囲1_1"/>
  </protectedRanges>
  <mergeCells count="250">
    <mergeCell ref="AP45:BJ45"/>
    <mergeCell ref="AP46:BJ46"/>
    <mergeCell ref="AP47:BJ47"/>
    <mergeCell ref="B47:AO47"/>
    <mergeCell ref="BK45:BW45"/>
    <mergeCell ref="BK46:BW46"/>
    <mergeCell ref="BK47:BW47"/>
    <mergeCell ref="BK50:BW50"/>
    <mergeCell ref="BR70:BY70"/>
    <mergeCell ref="B46:AO46"/>
    <mergeCell ref="BB71:BG71"/>
    <mergeCell ref="BH71:BQ71"/>
    <mergeCell ref="BR71:BY71"/>
    <mergeCell ref="BB70:BG70"/>
    <mergeCell ref="BH70:BQ70"/>
    <mergeCell ref="BB68:BG69"/>
    <mergeCell ref="BH68:BQ68"/>
    <mergeCell ref="BR68:BY68"/>
    <mergeCell ref="BH69:BQ69"/>
    <mergeCell ref="BR69:BY69"/>
    <mergeCell ref="BB64:BI64"/>
    <mergeCell ref="BJ64:BQ64"/>
    <mergeCell ref="BR64:BY64"/>
    <mergeCell ref="BH67:BQ67"/>
    <mergeCell ref="BR67:BY67"/>
    <mergeCell ref="T52:AK52"/>
    <mergeCell ref="AL52:AU52"/>
    <mergeCell ref="B53:AO53"/>
    <mergeCell ref="AP53:BJ53"/>
    <mergeCell ref="B48:AO48"/>
    <mergeCell ref="B50:AO50"/>
    <mergeCell ref="BB63:BI63"/>
    <mergeCell ref="BJ63:BQ63"/>
    <mergeCell ref="BR63:BY63"/>
    <mergeCell ref="AP49:BJ49"/>
    <mergeCell ref="AP50:BJ50"/>
    <mergeCell ref="B49:AO49"/>
    <mergeCell ref="BK53:BW53"/>
    <mergeCell ref="B54:AO54"/>
    <mergeCell ref="AP54:BJ54"/>
    <mergeCell ref="BK54:BW54"/>
    <mergeCell ref="BK49:BW49"/>
    <mergeCell ref="CX40:CZ40"/>
    <mergeCell ref="DA40:DC40"/>
    <mergeCell ref="BB61:BY62"/>
    <mergeCell ref="B40:E40"/>
    <mergeCell ref="F40:AO40"/>
    <mergeCell ref="AP40:BJ40"/>
    <mergeCell ref="BK40:BW40"/>
    <mergeCell ref="CF40:CT40"/>
    <mergeCell ref="B52:S52"/>
    <mergeCell ref="CU40:CW40"/>
    <mergeCell ref="AP48:BJ48"/>
    <mergeCell ref="B39:E39"/>
    <mergeCell ref="F39:AO39"/>
    <mergeCell ref="AP39:BJ39"/>
    <mergeCell ref="BK39:BW39"/>
    <mergeCell ref="CN39:CT39"/>
    <mergeCell ref="CU39:CW39"/>
    <mergeCell ref="BK48:BW48"/>
    <mergeCell ref="B45:AO45"/>
    <mergeCell ref="CU36:CW36"/>
    <mergeCell ref="CN37:CT37"/>
    <mergeCell ref="CU37:CW37"/>
    <mergeCell ref="B38:E38"/>
    <mergeCell ref="F38:AO38"/>
    <mergeCell ref="AP38:BJ38"/>
    <mergeCell ref="BK38:BW38"/>
    <mergeCell ref="CJ38:CM39"/>
    <mergeCell ref="CN38:CT38"/>
    <mergeCell ref="CU38:CW38"/>
    <mergeCell ref="B35:E36"/>
    <mergeCell ref="F35:AO35"/>
    <mergeCell ref="AP35:BJ35"/>
    <mergeCell ref="BK35:BW35"/>
    <mergeCell ref="CJ35:CT35"/>
    <mergeCell ref="CU35:CW35"/>
    <mergeCell ref="F36:AO36"/>
    <mergeCell ref="AP36:BJ36"/>
    <mergeCell ref="BK36:BW36"/>
    <mergeCell ref="CJ36:CM37"/>
    <mergeCell ref="DA33:DC33"/>
    <mergeCell ref="F34:AO34"/>
    <mergeCell ref="AP34:BJ34"/>
    <mergeCell ref="BK34:BW34"/>
    <mergeCell ref="CF34:CI39"/>
    <mergeCell ref="CJ34:CT34"/>
    <mergeCell ref="CU34:CW34"/>
    <mergeCell ref="CX34:CZ39"/>
    <mergeCell ref="DA34:DC39"/>
    <mergeCell ref="CN36:CT36"/>
    <mergeCell ref="CN32:CT32"/>
    <mergeCell ref="CU32:CW32"/>
    <mergeCell ref="CX32:CZ32"/>
    <mergeCell ref="DA32:DC32"/>
    <mergeCell ref="F33:AO33"/>
    <mergeCell ref="AP33:BJ33"/>
    <mergeCell ref="BK33:BW33"/>
    <mergeCell ref="CN33:CT33"/>
    <mergeCell ref="CU33:CW33"/>
    <mergeCell ref="CX33:CZ33"/>
    <mergeCell ref="CU30:CW30"/>
    <mergeCell ref="CX30:CZ30"/>
    <mergeCell ref="DA30:DC30"/>
    <mergeCell ref="F31:AO31"/>
    <mergeCell ref="AP31:BJ31"/>
    <mergeCell ref="BK31:BW31"/>
    <mergeCell ref="CN31:CT31"/>
    <mergeCell ref="CU31:CW31"/>
    <mergeCell ref="CX31:CZ31"/>
    <mergeCell ref="DA31:DC31"/>
    <mergeCell ref="B30:E34"/>
    <mergeCell ref="F30:AO30"/>
    <mergeCell ref="AP30:BJ30"/>
    <mergeCell ref="BK30:BW30"/>
    <mergeCell ref="CJ30:CM31"/>
    <mergeCell ref="CN30:CT30"/>
    <mergeCell ref="F32:AO32"/>
    <mergeCell ref="AP32:BJ32"/>
    <mergeCell ref="BK32:BW32"/>
    <mergeCell ref="CJ32:CM33"/>
    <mergeCell ref="CJ28:CT28"/>
    <mergeCell ref="CU28:CW28"/>
    <mergeCell ref="CX28:CZ28"/>
    <mergeCell ref="DA28:DC28"/>
    <mergeCell ref="F29:AO29"/>
    <mergeCell ref="AP29:BJ29"/>
    <mergeCell ref="CJ29:CT29"/>
    <mergeCell ref="CU29:CW29"/>
    <mergeCell ref="CX29:CZ29"/>
    <mergeCell ref="DA29:DC29"/>
    <mergeCell ref="CB24:CE27"/>
    <mergeCell ref="CF24:CI27"/>
    <mergeCell ref="CJ24:CT27"/>
    <mergeCell ref="CU24:DC25"/>
    <mergeCell ref="CU26:DC26"/>
    <mergeCell ref="B28:E29"/>
    <mergeCell ref="F28:BJ28"/>
    <mergeCell ref="BK28:BW29"/>
    <mergeCell ref="CB28:CE40"/>
    <mergeCell ref="CF28:CI33"/>
    <mergeCell ref="B23:G23"/>
    <mergeCell ref="H23:AB23"/>
    <mergeCell ref="AC23:BB23"/>
    <mergeCell ref="BC23:BI23"/>
    <mergeCell ref="BJ23:BP23"/>
    <mergeCell ref="BQ23:BW23"/>
    <mergeCell ref="B22:G22"/>
    <mergeCell ref="H22:AB22"/>
    <mergeCell ref="AC22:BB22"/>
    <mergeCell ref="BC22:BI22"/>
    <mergeCell ref="BJ22:BP22"/>
    <mergeCell ref="BQ22:BW22"/>
    <mergeCell ref="B21:G21"/>
    <mergeCell ref="H21:AB21"/>
    <mergeCell ref="AC21:BB21"/>
    <mergeCell ref="BC21:BI21"/>
    <mergeCell ref="BJ21:BP21"/>
    <mergeCell ref="BQ21:BW21"/>
    <mergeCell ref="B20:G20"/>
    <mergeCell ref="H20:AB20"/>
    <mergeCell ref="AC20:BB20"/>
    <mergeCell ref="BC20:BI20"/>
    <mergeCell ref="BJ20:BP20"/>
    <mergeCell ref="BQ20:BW20"/>
    <mergeCell ref="B19:G19"/>
    <mergeCell ref="H19:AB19"/>
    <mergeCell ref="AC19:BB19"/>
    <mergeCell ref="BC19:BI19"/>
    <mergeCell ref="BJ19:BP19"/>
    <mergeCell ref="BQ19:BW19"/>
    <mergeCell ref="B17:G17"/>
    <mergeCell ref="H17:AB17"/>
    <mergeCell ref="AC17:BB17"/>
    <mergeCell ref="BC17:BI17"/>
    <mergeCell ref="BJ17:BP17"/>
    <mergeCell ref="BQ17:BW17"/>
    <mergeCell ref="B16:G16"/>
    <mergeCell ref="H16:AB16"/>
    <mergeCell ref="AC16:BB16"/>
    <mergeCell ref="BC16:BI16"/>
    <mergeCell ref="BJ16:BP16"/>
    <mergeCell ref="BQ16:BW16"/>
    <mergeCell ref="B15:G15"/>
    <mergeCell ref="H15:AB15"/>
    <mergeCell ref="AC15:BB15"/>
    <mergeCell ref="BC15:BI15"/>
    <mergeCell ref="BJ15:BP15"/>
    <mergeCell ref="BQ15:BW15"/>
    <mergeCell ref="B14:G14"/>
    <mergeCell ref="H14:AB14"/>
    <mergeCell ref="AC14:BB14"/>
    <mergeCell ref="BC14:BI14"/>
    <mergeCell ref="BJ14:BP14"/>
    <mergeCell ref="BQ14:BW14"/>
    <mergeCell ref="B13:G13"/>
    <mergeCell ref="H13:AB13"/>
    <mergeCell ref="AC13:BB13"/>
    <mergeCell ref="BC13:BI13"/>
    <mergeCell ref="BJ13:BP13"/>
    <mergeCell ref="BQ13:BW13"/>
    <mergeCell ref="B12:G12"/>
    <mergeCell ref="H12:AB12"/>
    <mergeCell ref="AC12:BB12"/>
    <mergeCell ref="BC12:BI12"/>
    <mergeCell ref="BJ12:BP12"/>
    <mergeCell ref="BQ12:BW12"/>
    <mergeCell ref="B11:G11"/>
    <mergeCell ref="H11:AB11"/>
    <mergeCell ref="AC11:BB11"/>
    <mergeCell ref="BC11:BI11"/>
    <mergeCell ref="BJ11:BP11"/>
    <mergeCell ref="BQ11:BW11"/>
    <mergeCell ref="B10:G10"/>
    <mergeCell ref="H10:AB10"/>
    <mergeCell ref="AC10:BB10"/>
    <mergeCell ref="BC10:BI10"/>
    <mergeCell ref="BJ10:BP10"/>
    <mergeCell ref="BQ10:BW10"/>
    <mergeCell ref="B9:G9"/>
    <mergeCell ref="H9:AB9"/>
    <mergeCell ref="AC9:BB9"/>
    <mergeCell ref="BC9:BI9"/>
    <mergeCell ref="BJ9:BP9"/>
    <mergeCell ref="BQ9:BW9"/>
    <mergeCell ref="BJ7:BP7"/>
    <mergeCell ref="BQ7:BW7"/>
    <mergeCell ref="B8:G8"/>
    <mergeCell ref="H8:AB8"/>
    <mergeCell ref="AC8:BB8"/>
    <mergeCell ref="BC8:BI8"/>
    <mergeCell ref="BJ8:BP8"/>
    <mergeCell ref="BQ8:BW8"/>
    <mergeCell ref="EY1:EZ1"/>
    <mergeCell ref="B6:G6"/>
    <mergeCell ref="H6:AB6"/>
    <mergeCell ref="AC6:BB6"/>
    <mergeCell ref="BC6:BI6"/>
    <mergeCell ref="BJ6:BP6"/>
    <mergeCell ref="BQ6:BW6"/>
    <mergeCell ref="B55:AO55"/>
    <mergeCell ref="AP55:BJ55"/>
    <mergeCell ref="BK55:BW55"/>
    <mergeCell ref="P1:R1"/>
    <mergeCell ref="EH1:EJ1"/>
    <mergeCell ref="EM1:EN1"/>
    <mergeCell ref="B7:G7"/>
    <mergeCell ref="H7:AB7"/>
    <mergeCell ref="AC7:BB7"/>
    <mergeCell ref="BC7:BI7"/>
  </mergeCells>
  <dataValidations count="10">
    <dataValidation type="list" allowBlank="1" showInputMessage="1" prompt="該当するガラスがリストにない場合には直接入力してください。&#10;（その場合にはカタログや試験成績書の提出が必要です。）" imeMode="on" sqref="AP35:BJ36">
      <formula1>IF(F35=$B$69,$C$101:$C$104,IF(F35=$B$70,$C$105,IF(F35=$B$71,$C$106:$C$108,IF(F35=$B$72,$C$109,IF(F35=$B$73,$C$110,IF(F35=$B$74,$C$111,IF(F35=$B$75,$C$112,"")))))))</formula1>
    </dataValidation>
    <dataValidation type="list" allowBlank="1" showInputMessage="1" prompt="該当する建具がリストにない場合には直接入力してください。&#10;（その場合にはカタログや試験成績書の提出が必要です。）" imeMode="on" sqref="F35:AO36">
      <formula1>$B$69:$B$75</formula1>
    </dataValidation>
    <dataValidation type="list" allowBlank="1" showInputMessage="1" showErrorMessage="1" prompt="該当するガラスがリストにない場合には直接入力してください。&#10;（その場合にはカタログや試験成績書の提出が必要です。）" imeMode="on" sqref="AP30:BJ34">
      <formula1>IF(F30=$B$62,$C$62:$C$72,IF(F30=$B$63,$C$73:$C$79,IF(F30=$B$64,$C$80:$C$85,IF(F30=$B$65,$C$86:$C$94,IF(F30=$B$66,$C$95,IF(F30=$B$67,$C$96:$C$99,IF(F30=$B$68,$C$100,"")))))))</formula1>
    </dataValidation>
    <dataValidation type="list" allowBlank="1" showInputMessage="1" showErrorMessage="1" promptTitle="地域について" prompt="ドロップダウンリストから該当する地域を選択してください。&#10;熱抵抗の基準値が地域に応じて変わります。" sqref="P1:R1">
      <formula1>"1,2,3,4,5,6,7,8"</formula1>
    </dataValidation>
    <dataValidation type="list" allowBlank="1" showInputMessage="1" imeMode="on" sqref="B38:E41">
      <formula1>"窓,引戸,框ドア,玄関扉"</formula1>
    </dataValidation>
    <dataValidation type="list" allowBlank="1" showInputMessage="1" showErrorMessage="1" sqref="AP46:AP50">
      <formula1>$ER$2:$ER$4</formula1>
    </dataValidation>
    <dataValidation type="list" allowBlank="1" promptTitle="断熱する部位について" prompt="リストに該当しない場合は直接入力できます。" sqref="H7:AB17">
      <formula1>$EH$2:$EH$16</formula1>
    </dataValidation>
    <dataValidation type="list" allowBlank="1" showInputMessage="1" showErrorMessage="1" sqref="B46:B50">
      <formula1>$ES$2:$ES$18</formula1>
    </dataValidation>
    <dataValidation type="list" allowBlank="1" showInputMessage="1" showErrorMessage="1" sqref="F30:AO34">
      <formula1>$EJ$2:$EJ$5</formula1>
    </dataValidation>
    <dataValidation type="list" allowBlank="1" promptTitle="断熱材の名称について" prompt="該当するものがリストにない場合、直接入力できます。" sqref="AC7:BB17">
      <formula1>$EY$2:$EY$151</formula1>
    </dataValidation>
  </dataValidations>
  <printOptions/>
  <pageMargins left="0.7086614173228347" right="0.3937007874015748" top="0.3937007874015748" bottom="0.5118110236220472" header="0.31496062992125984" footer="0.2362204724409449"/>
  <pageSetup horizontalDpi="600" verticalDpi="600" orientation="portrait" paperSize="9" scale="61" r:id="rId4"/>
  <headerFooter alignWithMargins="0">
    <oddFooter>&amp;L&amp;9 20171120&amp;R&amp;9日本ERI株式会社</oddFooter>
  </headerFooter>
  <colBreaks count="2" manualBreakCount="2">
    <brk id="76" max="55" man="1"/>
    <brk id="139" max="55" man="1"/>
  </colBreaks>
  <drawing r:id="rId3"/>
  <legacyDrawing r:id="rId2"/>
</worksheet>
</file>

<file path=xl/worksheets/sheet3.xml><?xml version="1.0" encoding="utf-8"?>
<worksheet xmlns="http://schemas.openxmlformats.org/spreadsheetml/2006/main" xmlns:r="http://schemas.openxmlformats.org/officeDocument/2006/relationships">
  <sheetPr codeName="Sheet31"/>
  <dimension ref="A1:EW138"/>
  <sheetViews>
    <sheetView showGridLines="0" view="pageBreakPreview" zoomScale="70" zoomScaleNormal="85" zoomScaleSheetLayoutView="70" workbookViewId="0" topLeftCell="A1">
      <selection activeCell="EO59" sqref="EO59"/>
    </sheetView>
  </sheetViews>
  <sheetFormatPr defaultColWidth="1.625" defaultRowHeight="15.75" customHeight="1"/>
  <cols>
    <col min="1" max="2" width="1.625" style="1" customWidth="1"/>
    <col min="3" max="19" width="1.625" style="27" customWidth="1"/>
    <col min="20" max="109" width="1.625" style="137" customWidth="1"/>
    <col min="110" max="123" width="1.625" style="27" customWidth="1"/>
    <col min="124" max="16384" width="1.625" style="1" customWidth="1"/>
  </cols>
  <sheetData>
    <row r="1" spans="2:88" ht="15.75" customHeight="1">
      <c r="B1" s="88" t="s">
        <v>379</v>
      </c>
      <c r="BG1" s="51" t="s">
        <v>444</v>
      </c>
      <c r="BH1" s="27"/>
      <c r="BI1" s="27"/>
      <c r="BJ1" s="27"/>
      <c r="BK1" s="27"/>
      <c r="BL1" s="27"/>
      <c r="BM1" s="27"/>
      <c r="BN1" s="27"/>
      <c r="BO1" s="27"/>
      <c r="CJ1" s="51" t="s">
        <v>430</v>
      </c>
    </row>
    <row r="2" spans="2:84" ht="12" customHeight="1">
      <c r="B2" s="545" t="s">
        <v>380</v>
      </c>
      <c r="C2" s="543"/>
      <c r="D2" s="543"/>
      <c r="E2" s="543"/>
      <c r="F2" s="543"/>
      <c r="G2" s="543"/>
      <c r="H2" s="543"/>
      <c r="I2" s="543"/>
      <c r="J2" s="543"/>
      <c r="K2" s="543"/>
      <c r="L2" s="543"/>
      <c r="M2" s="543"/>
      <c r="N2" s="543"/>
      <c r="O2" s="543"/>
      <c r="P2" s="543"/>
      <c r="Q2" s="543"/>
      <c r="R2" s="543"/>
      <c r="S2" s="543"/>
      <c r="T2" s="543"/>
      <c r="U2" s="543"/>
      <c r="V2" s="543"/>
      <c r="W2" s="543"/>
      <c r="X2" s="544"/>
      <c r="Y2" s="542" t="s">
        <v>381</v>
      </c>
      <c r="Z2" s="543"/>
      <c r="AA2" s="543"/>
      <c r="AB2" s="544"/>
      <c r="AC2" s="545" t="s">
        <v>380</v>
      </c>
      <c r="AD2" s="543"/>
      <c r="AE2" s="543"/>
      <c r="AF2" s="543"/>
      <c r="AG2" s="543"/>
      <c r="AH2" s="543"/>
      <c r="AI2" s="543"/>
      <c r="AJ2" s="543"/>
      <c r="AK2" s="543"/>
      <c r="AL2" s="543"/>
      <c r="AM2" s="543"/>
      <c r="AN2" s="543"/>
      <c r="AO2" s="543"/>
      <c r="AP2" s="543"/>
      <c r="AQ2" s="543"/>
      <c r="AR2" s="543"/>
      <c r="AS2" s="543"/>
      <c r="AT2" s="543"/>
      <c r="AU2" s="543"/>
      <c r="AV2" s="543"/>
      <c r="AW2" s="543"/>
      <c r="AX2" s="543"/>
      <c r="AY2" s="544"/>
      <c r="AZ2" s="542" t="s">
        <v>381</v>
      </c>
      <c r="BA2" s="543"/>
      <c r="BB2" s="543"/>
      <c r="BC2" s="544"/>
      <c r="BG2" s="580" t="s">
        <v>27</v>
      </c>
      <c r="BH2" s="581"/>
      <c r="BI2" s="581"/>
      <c r="BJ2" s="582"/>
      <c r="BK2" s="588" t="s">
        <v>28</v>
      </c>
      <c r="BL2" s="581"/>
      <c r="BM2" s="581"/>
      <c r="BN2" s="582"/>
      <c r="BO2" s="591" t="s">
        <v>29</v>
      </c>
      <c r="BP2" s="541"/>
      <c r="BQ2" s="541"/>
      <c r="BR2" s="541"/>
      <c r="BS2" s="541"/>
      <c r="BT2" s="541"/>
      <c r="BU2" s="541"/>
      <c r="BV2" s="541"/>
      <c r="BW2" s="541"/>
      <c r="BX2" s="541"/>
      <c r="BY2" s="541"/>
      <c r="BZ2" s="673"/>
      <c r="CA2" s="588" t="s">
        <v>387</v>
      </c>
      <c r="CB2" s="581"/>
      <c r="CC2" s="581"/>
      <c r="CD2" s="581"/>
      <c r="CE2" s="581"/>
      <c r="CF2" s="639"/>
    </row>
    <row r="3" spans="2:109" ht="12" customHeight="1">
      <c r="B3" s="561" t="s">
        <v>91</v>
      </c>
      <c r="C3" s="562"/>
      <c r="D3" s="562"/>
      <c r="E3" s="562"/>
      <c r="F3" s="562"/>
      <c r="G3" s="562"/>
      <c r="H3" s="562"/>
      <c r="I3" s="562"/>
      <c r="J3" s="562"/>
      <c r="K3" s="562"/>
      <c r="L3" s="562"/>
      <c r="M3" s="562"/>
      <c r="N3" s="562"/>
      <c r="O3" s="562"/>
      <c r="P3" s="562"/>
      <c r="Q3" s="562"/>
      <c r="R3" s="562"/>
      <c r="S3" s="562"/>
      <c r="T3" s="563"/>
      <c r="U3" s="563"/>
      <c r="V3" s="563"/>
      <c r="W3" s="563"/>
      <c r="X3" s="563"/>
      <c r="Y3" s="564">
        <v>0.05</v>
      </c>
      <c r="Z3" s="541"/>
      <c r="AA3" s="541"/>
      <c r="AB3" s="565"/>
      <c r="AC3" s="548" t="s">
        <v>322</v>
      </c>
      <c r="AD3" s="549"/>
      <c r="AE3" s="549"/>
      <c r="AF3" s="549"/>
      <c r="AG3" s="549"/>
      <c r="AH3" s="549"/>
      <c r="AI3" s="549"/>
      <c r="AJ3" s="549"/>
      <c r="AK3" s="549"/>
      <c r="AL3" s="549"/>
      <c r="AM3" s="549"/>
      <c r="AN3" s="549"/>
      <c r="AO3" s="549"/>
      <c r="AP3" s="549"/>
      <c r="AQ3" s="549"/>
      <c r="AR3" s="549"/>
      <c r="AS3" s="549"/>
      <c r="AT3" s="549"/>
      <c r="AU3" s="549"/>
      <c r="AV3" s="549"/>
      <c r="AW3" s="549"/>
      <c r="AX3" s="549"/>
      <c r="AY3" s="550"/>
      <c r="AZ3" s="551">
        <v>0.04</v>
      </c>
      <c r="BA3" s="552"/>
      <c r="BB3" s="552"/>
      <c r="BC3" s="553"/>
      <c r="BD3" s="144"/>
      <c r="BE3" s="144"/>
      <c r="BF3" s="144"/>
      <c r="BG3" s="583"/>
      <c r="BH3" s="464"/>
      <c r="BI3" s="464"/>
      <c r="BJ3" s="584"/>
      <c r="BK3" s="589"/>
      <c r="BL3" s="464"/>
      <c r="BM3" s="464"/>
      <c r="BN3" s="584"/>
      <c r="BO3" s="592"/>
      <c r="BP3" s="451"/>
      <c r="BQ3" s="451"/>
      <c r="BR3" s="451"/>
      <c r="BS3" s="451"/>
      <c r="BT3" s="451"/>
      <c r="BU3" s="451"/>
      <c r="BV3" s="451"/>
      <c r="BW3" s="451"/>
      <c r="BX3" s="451"/>
      <c r="BY3" s="451"/>
      <c r="BZ3" s="674"/>
      <c r="CA3" s="640"/>
      <c r="CB3" s="641"/>
      <c r="CC3" s="641"/>
      <c r="CD3" s="641"/>
      <c r="CE3" s="641"/>
      <c r="CF3" s="642"/>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row>
    <row r="4" spans="2:109" ht="12" customHeight="1">
      <c r="B4" s="559" t="s">
        <v>254</v>
      </c>
      <c r="C4" s="560"/>
      <c r="D4" s="560"/>
      <c r="E4" s="560"/>
      <c r="F4" s="560"/>
      <c r="G4" s="560"/>
      <c r="H4" s="560"/>
      <c r="I4" s="560"/>
      <c r="J4" s="560"/>
      <c r="K4" s="560"/>
      <c r="L4" s="560"/>
      <c r="M4" s="560"/>
      <c r="N4" s="560"/>
      <c r="O4" s="560"/>
      <c r="P4" s="560"/>
      <c r="Q4" s="560"/>
      <c r="R4" s="560"/>
      <c r="S4" s="560"/>
      <c r="T4" s="164"/>
      <c r="U4" s="165"/>
      <c r="V4" s="165"/>
      <c r="W4" s="165"/>
      <c r="X4" s="166"/>
      <c r="Y4" s="492">
        <v>0.049</v>
      </c>
      <c r="Z4" s="493"/>
      <c r="AA4" s="493"/>
      <c r="AB4" s="494"/>
      <c r="AC4" s="501" t="s">
        <v>323</v>
      </c>
      <c r="AD4" s="502"/>
      <c r="AE4" s="502"/>
      <c r="AF4" s="502"/>
      <c r="AG4" s="502"/>
      <c r="AH4" s="502"/>
      <c r="AI4" s="502"/>
      <c r="AJ4" s="502"/>
      <c r="AK4" s="502"/>
      <c r="AL4" s="502"/>
      <c r="AM4" s="502"/>
      <c r="AN4" s="502"/>
      <c r="AO4" s="502"/>
      <c r="AP4" s="502"/>
      <c r="AQ4" s="502"/>
      <c r="AR4" s="502"/>
      <c r="AS4" s="502"/>
      <c r="AT4" s="502"/>
      <c r="AU4" s="502"/>
      <c r="AV4" s="502"/>
      <c r="AW4" s="502"/>
      <c r="AX4" s="502"/>
      <c r="AY4" s="503"/>
      <c r="AZ4" s="495">
        <v>0.052</v>
      </c>
      <c r="BA4" s="496"/>
      <c r="BB4" s="496"/>
      <c r="BC4" s="497"/>
      <c r="BD4" s="144"/>
      <c r="BE4" s="144"/>
      <c r="BF4" s="144"/>
      <c r="BG4" s="583"/>
      <c r="BH4" s="464"/>
      <c r="BI4" s="464"/>
      <c r="BJ4" s="584"/>
      <c r="BK4" s="589"/>
      <c r="BL4" s="464"/>
      <c r="BM4" s="464"/>
      <c r="BN4" s="584"/>
      <c r="BO4" s="592"/>
      <c r="BP4" s="451"/>
      <c r="BQ4" s="451"/>
      <c r="BR4" s="451"/>
      <c r="BS4" s="451"/>
      <c r="BT4" s="451"/>
      <c r="BU4" s="451"/>
      <c r="BV4" s="451"/>
      <c r="BW4" s="451"/>
      <c r="BX4" s="451"/>
      <c r="BY4" s="451"/>
      <c r="BZ4" s="674"/>
      <c r="CA4" s="643" t="str">
        <f>'温熱係数表'!$P$1&amp;"地域"</f>
        <v>6地域</v>
      </c>
      <c r="CB4" s="493"/>
      <c r="CC4" s="493"/>
      <c r="CD4" s="493"/>
      <c r="CE4" s="493"/>
      <c r="CF4" s="49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row>
    <row r="5" spans="2:109" ht="12" customHeight="1">
      <c r="B5" s="559" t="s">
        <v>255</v>
      </c>
      <c r="C5" s="560"/>
      <c r="D5" s="560"/>
      <c r="E5" s="560"/>
      <c r="F5" s="560"/>
      <c r="G5" s="560"/>
      <c r="H5" s="560"/>
      <c r="I5" s="560"/>
      <c r="J5" s="560"/>
      <c r="K5" s="560"/>
      <c r="L5" s="560"/>
      <c r="M5" s="560"/>
      <c r="N5" s="560"/>
      <c r="O5" s="560"/>
      <c r="P5" s="560"/>
      <c r="Q5" s="560"/>
      <c r="R5" s="560"/>
      <c r="S5" s="560"/>
      <c r="T5" s="164"/>
      <c r="U5" s="165"/>
      <c r="V5" s="165"/>
      <c r="W5" s="165"/>
      <c r="X5" s="166"/>
      <c r="Y5" s="492">
        <v>0.048</v>
      </c>
      <c r="Z5" s="493"/>
      <c r="AA5" s="493"/>
      <c r="AB5" s="494"/>
      <c r="AC5" s="504" t="s">
        <v>324</v>
      </c>
      <c r="AD5" s="505"/>
      <c r="AE5" s="505"/>
      <c r="AF5" s="505"/>
      <c r="AG5" s="505"/>
      <c r="AH5" s="505"/>
      <c r="AI5" s="505"/>
      <c r="AJ5" s="505"/>
      <c r="AK5" s="505"/>
      <c r="AL5" s="505"/>
      <c r="AM5" s="505"/>
      <c r="AN5" s="505"/>
      <c r="AO5" s="505"/>
      <c r="AP5" s="505"/>
      <c r="AQ5" s="505"/>
      <c r="AR5" s="505"/>
      <c r="AS5" s="505"/>
      <c r="AT5" s="505"/>
      <c r="AU5" s="505"/>
      <c r="AV5" s="505"/>
      <c r="AW5" s="505"/>
      <c r="AX5" s="505"/>
      <c r="AY5" s="506"/>
      <c r="AZ5" s="557">
        <v>0.034</v>
      </c>
      <c r="BA5" s="451"/>
      <c r="BB5" s="451"/>
      <c r="BC5" s="558"/>
      <c r="BD5" s="144"/>
      <c r="BE5" s="144"/>
      <c r="BF5" s="144"/>
      <c r="BG5" s="585"/>
      <c r="BH5" s="586"/>
      <c r="BI5" s="586"/>
      <c r="BJ5" s="587"/>
      <c r="BK5" s="590"/>
      <c r="BL5" s="586"/>
      <c r="BM5" s="586"/>
      <c r="BN5" s="587"/>
      <c r="BO5" s="675"/>
      <c r="BP5" s="676"/>
      <c r="BQ5" s="676"/>
      <c r="BR5" s="676"/>
      <c r="BS5" s="676"/>
      <c r="BT5" s="676"/>
      <c r="BU5" s="676"/>
      <c r="BV5" s="676"/>
      <c r="BW5" s="676"/>
      <c r="BX5" s="676"/>
      <c r="BY5" s="676"/>
      <c r="BZ5" s="677"/>
      <c r="CA5" s="672" t="s">
        <v>30</v>
      </c>
      <c r="CB5" s="668"/>
      <c r="CC5" s="668"/>
      <c r="CD5" s="668"/>
      <c r="CE5" s="668"/>
      <c r="CF5" s="669"/>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4"/>
      <c r="DE5" s="144"/>
    </row>
    <row r="6" spans="1:109" s="5" customFormat="1" ht="12" customHeight="1">
      <c r="A6" s="1"/>
      <c r="B6" s="559" t="s">
        <v>256</v>
      </c>
      <c r="C6" s="569"/>
      <c r="D6" s="569"/>
      <c r="E6" s="569"/>
      <c r="F6" s="569"/>
      <c r="G6" s="569"/>
      <c r="H6" s="569"/>
      <c r="I6" s="569"/>
      <c r="J6" s="569"/>
      <c r="K6" s="569"/>
      <c r="L6" s="569"/>
      <c r="M6" s="569"/>
      <c r="N6" s="569"/>
      <c r="O6" s="569"/>
      <c r="P6" s="569"/>
      <c r="Q6" s="569"/>
      <c r="R6" s="569"/>
      <c r="S6" s="569"/>
      <c r="T6" s="164"/>
      <c r="U6" s="165"/>
      <c r="V6" s="165"/>
      <c r="W6" s="165"/>
      <c r="X6" s="166"/>
      <c r="Y6" s="557">
        <v>0.045</v>
      </c>
      <c r="Z6" s="451"/>
      <c r="AA6" s="451"/>
      <c r="AB6" s="558"/>
      <c r="AC6" s="489" t="s">
        <v>327</v>
      </c>
      <c r="AD6" s="490"/>
      <c r="AE6" s="490"/>
      <c r="AF6" s="490"/>
      <c r="AG6" s="490"/>
      <c r="AH6" s="490"/>
      <c r="AI6" s="490"/>
      <c r="AJ6" s="490"/>
      <c r="AK6" s="490"/>
      <c r="AL6" s="490"/>
      <c r="AM6" s="490"/>
      <c r="AN6" s="490"/>
      <c r="AO6" s="490"/>
      <c r="AP6" s="490"/>
      <c r="AQ6" s="490"/>
      <c r="AR6" s="490"/>
      <c r="AS6" s="490"/>
      <c r="AT6" s="490"/>
      <c r="AU6" s="490"/>
      <c r="AV6" s="490"/>
      <c r="AW6" s="490"/>
      <c r="AX6" s="490"/>
      <c r="AY6" s="491"/>
      <c r="AZ6" s="492">
        <v>0.036</v>
      </c>
      <c r="BA6" s="493"/>
      <c r="BB6" s="493"/>
      <c r="BC6" s="494"/>
      <c r="BD6" s="144"/>
      <c r="BE6" s="144"/>
      <c r="BF6" s="144"/>
      <c r="BG6" s="596" t="s">
        <v>52</v>
      </c>
      <c r="BH6" s="597"/>
      <c r="BI6" s="597"/>
      <c r="BJ6" s="576"/>
      <c r="BK6" s="576" t="s">
        <v>33</v>
      </c>
      <c r="BL6" s="576"/>
      <c r="BM6" s="576"/>
      <c r="BN6" s="576"/>
      <c r="BO6" s="670" t="s">
        <v>34</v>
      </c>
      <c r="BP6" s="671"/>
      <c r="BQ6" s="671"/>
      <c r="BR6" s="671"/>
      <c r="BS6" s="671"/>
      <c r="BT6" s="671"/>
      <c r="BU6" s="671"/>
      <c r="BV6" s="671"/>
      <c r="BW6" s="671"/>
      <c r="BX6" s="671"/>
      <c r="BY6" s="671"/>
      <c r="BZ6" s="671"/>
      <c r="CA6" s="696">
        <f>IF('温熱係数表'!$P$1=1,3.6,IF('温熱係数表'!$P$1=2,3.6,IF('温熱係数表'!$P$1=3,2.7,IF('温熱係数表'!$P$1=4,2.5,IF('温熱係数表'!$P$1=5,2.5,IF('温熱係数表'!$P$1=6,2.5,IF('温熱係数表'!$P$1=7,2.5,IF('温熱係数表'!$P$1=8,1.6,"－"))))))))</f>
        <v>2.5</v>
      </c>
      <c r="CB6" s="697"/>
      <c r="CC6" s="697"/>
      <c r="CD6" s="698"/>
      <c r="CE6" s="698"/>
      <c r="CF6" s="699"/>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row>
    <row r="7" spans="2:109" s="5" customFormat="1" ht="12" customHeight="1">
      <c r="B7" s="559" t="s">
        <v>257</v>
      </c>
      <c r="C7" s="569"/>
      <c r="D7" s="569"/>
      <c r="E7" s="569"/>
      <c r="F7" s="569"/>
      <c r="G7" s="569"/>
      <c r="H7" s="569"/>
      <c r="I7" s="569"/>
      <c r="J7" s="569"/>
      <c r="K7" s="569"/>
      <c r="L7" s="569"/>
      <c r="M7" s="569"/>
      <c r="N7" s="569"/>
      <c r="O7" s="569"/>
      <c r="P7" s="569"/>
      <c r="Q7" s="569"/>
      <c r="R7" s="569"/>
      <c r="S7" s="569"/>
      <c r="T7" s="164"/>
      <c r="U7" s="165"/>
      <c r="V7" s="165"/>
      <c r="W7" s="165"/>
      <c r="X7" s="166"/>
      <c r="Y7" s="492">
        <v>0.044</v>
      </c>
      <c r="Z7" s="493"/>
      <c r="AA7" s="493"/>
      <c r="AB7" s="494"/>
      <c r="AC7" s="489" t="s">
        <v>328</v>
      </c>
      <c r="AD7" s="490"/>
      <c r="AE7" s="490"/>
      <c r="AF7" s="490"/>
      <c r="AG7" s="490"/>
      <c r="AH7" s="490"/>
      <c r="AI7" s="490"/>
      <c r="AJ7" s="490"/>
      <c r="AK7" s="490"/>
      <c r="AL7" s="490"/>
      <c r="AM7" s="490"/>
      <c r="AN7" s="490"/>
      <c r="AO7" s="490"/>
      <c r="AP7" s="490"/>
      <c r="AQ7" s="490"/>
      <c r="AR7" s="490"/>
      <c r="AS7" s="490"/>
      <c r="AT7" s="490"/>
      <c r="AU7" s="490"/>
      <c r="AV7" s="490"/>
      <c r="AW7" s="490"/>
      <c r="AX7" s="490"/>
      <c r="AY7" s="491"/>
      <c r="AZ7" s="492">
        <v>0.038</v>
      </c>
      <c r="BA7" s="493"/>
      <c r="BB7" s="493"/>
      <c r="BC7" s="494"/>
      <c r="BD7" s="144"/>
      <c r="BE7" s="144"/>
      <c r="BF7" s="144"/>
      <c r="BG7" s="598"/>
      <c r="BH7" s="599"/>
      <c r="BI7" s="599"/>
      <c r="BJ7" s="577"/>
      <c r="BK7" s="577"/>
      <c r="BL7" s="577"/>
      <c r="BM7" s="577"/>
      <c r="BN7" s="577"/>
      <c r="BO7" s="619" t="s">
        <v>35</v>
      </c>
      <c r="BP7" s="620"/>
      <c r="BQ7" s="620"/>
      <c r="BR7" s="620"/>
      <c r="BS7" s="620"/>
      <c r="BT7" s="620"/>
      <c r="BU7" s="620"/>
      <c r="BV7" s="620"/>
      <c r="BW7" s="620"/>
      <c r="BX7" s="620"/>
      <c r="BY7" s="620"/>
      <c r="BZ7" s="620"/>
      <c r="CA7" s="621">
        <f>IF('温熱係数表'!$P$1=1,2.3,IF('温熱係数表'!$P$1=2,2.3,IF('温熱係数表'!$P$1=3,1.8,IF('温熱係数表'!$P$1=4,1.1,IF('温熱係数表'!$P$1=5,1.1,IF('温熱係数表'!$P$1=6,1.1,IF('温熱係数表'!$P$1=7,1.1,"-")))))))</f>
        <v>1.1</v>
      </c>
      <c r="CB7" s="622"/>
      <c r="CC7" s="622"/>
      <c r="CD7" s="623"/>
      <c r="CE7" s="623"/>
      <c r="CF7" s="62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row>
    <row r="8" spans="2:109" s="5" customFormat="1" ht="12" customHeight="1">
      <c r="B8" s="559" t="s">
        <v>258</v>
      </c>
      <c r="C8" s="569"/>
      <c r="D8" s="569"/>
      <c r="E8" s="569"/>
      <c r="F8" s="569"/>
      <c r="G8" s="569"/>
      <c r="H8" s="569"/>
      <c r="I8" s="569"/>
      <c r="J8" s="569"/>
      <c r="K8" s="569"/>
      <c r="L8" s="569"/>
      <c r="M8" s="569"/>
      <c r="N8" s="569"/>
      <c r="O8" s="569"/>
      <c r="P8" s="569"/>
      <c r="Q8" s="569"/>
      <c r="R8" s="569"/>
      <c r="S8" s="569"/>
      <c r="T8" s="164"/>
      <c r="U8" s="165"/>
      <c r="V8" s="165"/>
      <c r="W8" s="165"/>
      <c r="X8" s="166"/>
      <c r="Y8" s="492">
        <v>0.045</v>
      </c>
      <c r="Z8" s="493"/>
      <c r="AA8" s="493"/>
      <c r="AB8" s="494"/>
      <c r="AC8" s="501" t="s">
        <v>329</v>
      </c>
      <c r="AD8" s="502"/>
      <c r="AE8" s="502"/>
      <c r="AF8" s="502"/>
      <c r="AG8" s="502"/>
      <c r="AH8" s="502"/>
      <c r="AI8" s="502"/>
      <c r="AJ8" s="502"/>
      <c r="AK8" s="502"/>
      <c r="AL8" s="502"/>
      <c r="AM8" s="502"/>
      <c r="AN8" s="502"/>
      <c r="AO8" s="502"/>
      <c r="AP8" s="502"/>
      <c r="AQ8" s="502"/>
      <c r="AR8" s="502"/>
      <c r="AS8" s="502"/>
      <c r="AT8" s="502"/>
      <c r="AU8" s="502"/>
      <c r="AV8" s="502"/>
      <c r="AW8" s="502"/>
      <c r="AX8" s="502"/>
      <c r="AY8" s="503"/>
      <c r="AZ8" s="495">
        <v>0.041</v>
      </c>
      <c r="BA8" s="496"/>
      <c r="BB8" s="496"/>
      <c r="BC8" s="497"/>
      <c r="BD8" s="144"/>
      <c r="BE8" s="144"/>
      <c r="BF8" s="144"/>
      <c r="BG8" s="598"/>
      <c r="BH8" s="599"/>
      <c r="BI8" s="599"/>
      <c r="BJ8" s="577"/>
      <c r="BK8" s="577"/>
      <c r="BL8" s="577"/>
      <c r="BM8" s="577"/>
      <c r="BN8" s="577"/>
      <c r="BO8" s="579" t="s">
        <v>36</v>
      </c>
      <c r="BP8" s="579"/>
      <c r="BQ8" s="579"/>
      <c r="BR8" s="579"/>
      <c r="BS8" s="579"/>
      <c r="BT8" s="625" t="s">
        <v>37</v>
      </c>
      <c r="BU8" s="625"/>
      <c r="BV8" s="625"/>
      <c r="BW8" s="625"/>
      <c r="BX8" s="625"/>
      <c r="BY8" s="625"/>
      <c r="BZ8" s="625"/>
      <c r="CA8" s="621">
        <f>IF('温熱係数表'!$P$1=1,3.2,IF('温熱係数表'!$P$1=2,3.2,IF('温熱係数表'!$P$1=3,2.6,IF('温熱係数表'!$P$1=4,2.1,IF('温熱係数表'!$P$1=5,2.1,IF('温熱係数表'!$P$1=6,2.1,IF('温熱係数表'!$P$1=7,2.1,"-")))))))</f>
        <v>2.1</v>
      </c>
      <c r="CB8" s="622"/>
      <c r="CC8" s="622"/>
      <c r="CD8" s="623"/>
      <c r="CE8" s="623"/>
      <c r="CF8" s="62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row>
    <row r="9" spans="1:109" s="5" customFormat="1" ht="12" customHeight="1">
      <c r="A9" s="2"/>
      <c r="B9" s="559" t="s">
        <v>259</v>
      </c>
      <c r="C9" s="569"/>
      <c r="D9" s="569"/>
      <c r="E9" s="569"/>
      <c r="F9" s="569"/>
      <c r="G9" s="569"/>
      <c r="H9" s="569"/>
      <c r="I9" s="569"/>
      <c r="J9" s="569"/>
      <c r="K9" s="569"/>
      <c r="L9" s="569"/>
      <c r="M9" s="569"/>
      <c r="N9" s="569"/>
      <c r="O9" s="569"/>
      <c r="P9" s="569"/>
      <c r="Q9" s="569"/>
      <c r="R9" s="569"/>
      <c r="S9" s="569"/>
      <c r="T9" s="164"/>
      <c r="U9" s="165"/>
      <c r="V9" s="165"/>
      <c r="W9" s="165"/>
      <c r="X9" s="166"/>
      <c r="Y9" s="492">
        <v>0.044</v>
      </c>
      <c r="Z9" s="493"/>
      <c r="AA9" s="493"/>
      <c r="AB9" s="494"/>
      <c r="AC9" s="504" t="s">
        <v>325</v>
      </c>
      <c r="AD9" s="505"/>
      <c r="AE9" s="505"/>
      <c r="AF9" s="505"/>
      <c r="AG9" s="505"/>
      <c r="AH9" s="505"/>
      <c r="AI9" s="505"/>
      <c r="AJ9" s="505"/>
      <c r="AK9" s="505"/>
      <c r="AL9" s="505"/>
      <c r="AM9" s="505"/>
      <c r="AN9" s="505"/>
      <c r="AO9" s="505"/>
      <c r="AP9" s="505"/>
      <c r="AQ9" s="505"/>
      <c r="AR9" s="505"/>
      <c r="AS9" s="505"/>
      <c r="AT9" s="505"/>
      <c r="AU9" s="505"/>
      <c r="AV9" s="505"/>
      <c r="AW9" s="505"/>
      <c r="AX9" s="505"/>
      <c r="AY9" s="506"/>
      <c r="AZ9" s="557">
        <v>0.04</v>
      </c>
      <c r="BA9" s="451"/>
      <c r="BB9" s="451"/>
      <c r="BC9" s="558"/>
      <c r="BD9" s="144"/>
      <c r="BE9" s="144"/>
      <c r="BF9" s="144"/>
      <c r="BG9" s="598"/>
      <c r="BH9" s="599"/>
      <c r="BI9" s="599"/>
      <c r="BJ9" s="577"/>
      <c r="BK9" s="577"/>
      <c r="BL9" s="577"/>
      <c r="BM9" s="577"/>
      <c r="BN9" s="577"/>
      <c r="BO9" s="579"/>
      <c r="BP9" s="579"/>
      <c r="BQ9" s="579"/>
      <c r="BR9" s="579"/>
      <c r="BS9" s="579"/>
      <c r="BT9" s="625" t="s">
        <v>38</v>
      </c>
      <c r="BU9" s="625"/>
      <c r="BV9" s="625"/>
      <c r="BW9" s="625"/>
      <c r="BX9" s="625"/>
      <c r="BY9" s="625"/>
      <c r="BZ9" s="625"/>
      <c r="CA9" s="621">
        <f>IF('温熱係数表'!$P$1=1,2.2,IF('温熱係数表'!$P$1=2,2.2,IF('温熱係数表'!$P$1=3,1.8,IF('温熱係数表'!$P$1=4,1.5,IF('温熱係数表'!$P$1=5,1.5,IF('温熱係数表'!$P$1=6,1.5,IF('温熱係数表'!$P$1=7,1.5,"-")))))))</f>
        <v>1.5</v>
      </c>
      <c r="CB9" s="622"/>
      <c r="CC9" s="622"/>
      <c r="CD9" s="623"/>
      <c r="CE9" s="623"/>
      <c r="CF9" s="62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row>
    <row r="10" spans="1:109" s="5" customFormat="1" ht="12" customHeight="1">
      <c r="A10" s="2"/>
      <c r="B10" s="559" t="s">
        <v>260</v>
      </c>
      <c r="C10" s="569"/>
      <c r="D10" s="569"/>
      <c r="E10" s="569"/>
      <c r="F10" s="569"/>
      <c r="G10" s="569"/>
      <c r="H10" s="569"/>
      <c r="I10" s="569"/>
      <c r="J10" s="569"/>
      <c r="K10" s="569"/>
      <c r="L10" s="569"/>
      <c r="M10" s="569"/>
      <c r="N10" s="569"/>
      <c r="O10" s="569"/>
      <c r="P10" s="569"/>
      <c r="Q10" s="569"/>
      <c r="R10" s="569"/>
      <c r="S10" s="569"/>
      <c r="T10" s="164"/>
      <c r="U10" s="165"/>
      <c r="V10" s="165"/>
      <c r="W10" s="165"/>
      <c r="X10" s="166"/>
      <c r="Y10" s="492">
        <v>0.042</v>
      </c>
      <c r="Z10" s="493"/>
      <c r="AA10" s="493"/>
      <c r="AB10" s="494"/>
      <c r="AC10" s="489" t="s">
        <v>330</v>
      </c>
      <c r="AD10" s="490"/>
      <c r="AE10" s="490"/>
      <c r="AF10" s="490"/>
      <c r="AG10" s="490"/>
      <c r="AH10" s="490"/>
      <c r="AI10" s="490"/>
      <c r="AJ10" s="490"/>
      <c r="AK10" s="490"/>
      <c r="AL10" s="490"/>
      <c r="AM10" s="490"/>
      <c r="AN10" s="490"/>
      <c r="AO10" s="490"/>
      <c r="AP10" s="490"/>
      <c r="AQ10" s="490"/>
      <c r="AR10" s="490"/>
      <c r="AS10" s="490"/>
      <c r="AT10" s="490"/>
      <c r="AU10" s="490"/>
      <c r="AV10" s="490"/>
      <c r="AW10" s="490"/>
      <c r="AX10" s="490"/>
      <c r="AY10" s="491"/>
      <c r="AZ10" s="492">
        <v>0.038</v>
      </c>
      <c r="BA10" s="493"/>
      <c r="BB10" s="493"/>
      <c r="BC10" s="494"/>
      <c r="BD10" s="144"/>
      <c r="BE10" s="144"/>
      <c r="BF10" s="144"/>
      <c r="BG10" s="598"/>
      <c r="BH10" s="599"/>
      <c r="BI10" s="599"/>
      <c r="BJ10" s="577"/>
      <c r="BK10" s="577"/>
      <c r="BL10" s="577"/>
      <c r="BM10" s="577"/>
      <c r="BN10" s="577"/>
      <c r="BO10" s="579" t="s">
        <v>41</v>
      </c>
      <c r="BP10" s="579"/>
      <c r="BQ10" s="579"/>
      <c r="BR10" s="579"/>
      <c r="BS10" s="579"/>
      <c r="BT10" s="625" t="s">
        <v>37</v>
      </c>
      <c r="BU10" s="625"/>
      <c r="BV10" s="625"/>
      <c r="BW10" s="625"/>
      <c r="BX10" s="625"/>
      <c r="BY10" s="625"/>
      <c r="BZ10" s="625"/>
      <c r="CA10" s="621">
        <f>IF('温熱係数表'!$P$1=1,1.7,IF('温熱係数表'!$P$1=2,1.7,IF('温熱係数表'!$P$1=3,1.4,IF('温熱係数表'!$P$1=4,0.8,IF('温熱係数表'!$P$1=5,0.8,IF('温熱係数表'!$P$1=6,0.8,IF('温熱係数表'!$P$1=7,0.8,"-")))))))</f>
        <v>0.8</v>
      </c>
      <c r="CB10" s="622"/>
      <c r="CC10" s="622"/>
      <c r="CD10" s="623"/>
      <c r="CE10" s="623"/>
      <c r="CF10" s="624"/>
      <c r="CG10" s="144"/>
      <c r="CH10" s="144"/>
      <c r="CI10" s="144"/>
      <c r="CJ10" s="144"/>
      <c r="CK10" s="144"/>
      <c r="CL10" s="144"/>
      <c r="CM10" s="144"/>
      <c r="CN10" s="144"/>
      <c r="CO10" s="144"/>
      <c r="CP10" s="144"/>
      <c r="CQ10" s="144"/>
      <c r="CR10" s="144"/>
      <c r="CS10" s="144"/>
      <c r="CT10" s="144"/>
      <c r="CU10" s="144"/>
      <c r="CV10" s="144"/>
      <c r="CW10" s="144"/>
      <c r="CX10" s="144"/>
      <c r="CY10" s="144"/>
      <c r="CZ10" s="144"/>
      <c r="DA10" s="144"/>
      <c r="DB10" s="144"/>
      <c r="DC10" s="144"/>
      <c r="DD10" s="144"/>
      <c r="DE10" s="144"/>
    </row>
    <row r="11" spans="2:109" s="5" customFormat="1" ht="12" customHeight="1">
      <c r="B11" s="559" t="s">
        <v>261</v>
      </c>
      <c r="C11" s="569"/>
      <c r="D11" s="569"/>
      <c r="E11" s="569"/>
      <c r="F11" s="569"/>
      <c r="G11" s="569"/>
      <c r="H11" s="569"/>
      <c r="I11" s="569"/>
      <c r="J11" s="569"/>
      <c r="K11" s="569"/>
      <c r="L11" s="569"/>
      <c r="M11" s="569"/>
      <c r="N11" s="569"/>
      <c r="O11" s="569"/>
      <c r="P11" s="569"/>
      <c r="Q11" s="569"/>
      <c r="R11" s="569"/>
      <c r="S11" s="569"/>
      <c r="T11" s="164"/>
      <c r="U11" s="165"/>
      <c r="V11" s="165"/>
      <c r="W11" s="165"/>
      <c r="X11" s="166"/>
      <c r="Y11" s="492">
        <v>0.041</v>
      </c>
      <c r="Z11" s="493"/>
      <c r="AA11" s="493"/>
      <c r="AB11" s="494"/>
      <c r="AC11" s="489" t="s">
        <v>331</v>
      </c>
      <c r="AD11" s="490"/>
      <c r="AE11" s="490"/>
      <c r="AF11" s="490"/>
      <c r="AG11" s="490"/>
      <c r="AH11" s="490"/>
      <c r="AI11" s="490"/>
      <c r="AJ11" s="490"/>
      <c r="AK11" s="490"/>
      <c r="AL11" s="490"/>
      <c r="AM11" s="490"/>
      <c r="AN11" s="490"/>
      <c r="AO11" s="490"/>
      <c r="AP11" s="490"/>
      <c r="AQ11" s="490"/>
      <c r="AR11" s="490"/>
      <c r="AS11" s="490"/>
      <c r="AT11" s="490"/>
      <c r="AU11" s="490"/>
      <c r="AV11" s="490"/>
      <c r="AW11" s="490"/>
      <c r="AX11" s="490"/>
      <c r="AY11" s="491"/>
      <c r="AZ11" s="492">
        <v>0.036</v>
      </c>
      <c r="BA11" s="493"/>
      <c r="BB11" s="493"/>
      <c r="BC11" s="494"/>
      <c r="BD11" s="144"/>
      <c r="BE11" s="144"/>
      <c r="BF11" s="144"/>
      <c r="BG11" s="598"/>
      <c r="BH11" s="599"/>
      <c r="BI11" s="599"/>
      <c r="BJ11" s="577"/>
      <c r="BK11" s="577"/>
      <c r="BL11" s="577"/>
      <c r="BM11" s="577"/>
      <c r="BN11" s="577"/>
      <c r="BO11" s="579"/>
      <c r="BP11" s="579"/>
      <c r="BQ11" s="579"/>
      <c r="BR11" s="579"/>
      <c r="BS11" s="579"/>
      <c r="BT11" s="625" t="s">
        <v>38</v>
      </c>
      <c r="BU11" s="625"/>
      <c r="BV11" s="625"/>
      <c r="BW11" s="625"/>
      <c r="BX11" s="625"/>
      <c r="BY11" s="625"/>
      <c r="BZ11" s="625"/>
      <c r="CA11" s="621">
        <f>IF('温熱係数表'!$P$1=1,0.5,IF('温熱係数表'!$P$1=2,0.5,IF('温熱係数表'!$P$1=3,0.4,IF('温熱係数表'!$P$1=4,0.2,IF('温熱係数表'!$P$1=5,0.2,IF('温熱係数表'!$P$1=6,0.2,IF('温熱係数表'!$P$1=7,0.2,"-")))))))</f>
        <v>0.2</v>
      </c>
      <c r="CB11" s="622"/>
      <c r="CC11" s="622"/>
      <c r="CD11" s="623"/>
      <c r="CE11" s="623"/>
      <c r="CF11" s="62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c r="DC11" s="144"/>
      <c r="DD11" s="144"/>
      <c r="DE11" s="144"/>
    </row>
    <row r="12" spans="2:109" s="5" customFormat="1" ht="12" customHeight="1">
      <c r="B12" s="559" t="s">
        <v>262</v>
      </c>
      <c r="C12" s="569"/>
      <c r="D12" s="569"/>
      <c r="E12" s="569"/>
      <c r="F12" s="569"/>
      <c r="G12" s="569"/>
      <c r="H12" s="569"/>
      <c r="I12" s="569"/>
      <c r="J12" s="569"/>
      <c r="K12" s="569"/>
      <c r="L12" s="569"/>
      <c r="M12" s="569"/>
      <c r="N12" s="569"/>
      <c r="O12" s="569"/>
      <c r="P12" s="569"/>
      <c r="Q12" s="569"/>
      <c r="R12" s="569"/>
      <c r="S12" s="569"/>
      <c r="T12" s="164"/>
      <c r="U12" s="165"/>
      <c r="V12" s="165"/>
      <c r="W12" s="165"/>
      <c r="X12" s="166"/>
      <c r="Y12" s="492">
        <v>0.04</v>
      </c>
      <c r="Z12" s="493"/>
      <c r="AA12" s="493"/>
      <c r="AB12" s="494"/>
      <c r="AC12" s="489" t="s">
        <v>332</v>
      </c>
      <c r="AD12" s="490"/>
      <c r="AE12" s="490"/>
      <c r="AF12" s="490"/>
      <c r="AG12" s="490"/>
      <c r="AH12" s="490"/>
      <c r="AI12" s="490"/>
      <c r="AJ12" s="490"/>
      <c r="AK12" s="490"/>
      <c r="AL12" s="490"/>
      <c r="AM12" s="490"/>
      <c r="AN12" s="490"/>
      <c r="AO12" s="490"/>
      <c r="AP12" s="490"/>
      <c r="AQ12" s="490"/>
      <c r="AR12" s="490"/>
      <c r="AS12" s="490"/>
      <c r="AT12" s="490"/>
      <c r="AU12" s="490"/>
      <c r="AV12" s="490"/>
      <c r="AW12" s="490"/>
      <c r="AX12" s="490"/>
      <c r="AY12" s="491"/>
      <c r="AZ12" s="492">
        <v>0.034</v>
      </c>
      <c r="BA12" s="493"/>
      <c r="BB12" s="493"/>
      <c r="BC12" s="494"/>
      <c r="BD12" s="144"/>
      <c r="BE12" s="144"/>
      <c r="BF12" s="144"/>
      <c r="BG12" s="598"/>
      <c r="BH12" s="599"/>
      <c r="BI12" s="599"/>
      <c r="BJ12" s="577"/>
      <c r="BK12" s="577" t="s">
        <v>40</v>
      </c>
      <c r="BL12" s="577"/>
      <c r="BM12" s="577"/>
      <c r="BN12" s="577"/>
      <c r="BO12" s="619" t="s">
        <v>34</v>
      </c>
      <c r="BP12" s="620"/>
      <c r="BQ12" s="620"/>
      <c r="BR12" s="620"/>
      <c r="BS12" s="620"/>
      <c r="BT12" s="620"/>
      <c r="BU12" s="620"/>
      <c r="BV12" s="620"/>
      <c r="BW12" s="620"/>
      <c r="BX12" s="620"/>
      <c r="BY12" s="620"/>
      <c r="BZ12" s="620"/>
      <c r="CA12" s="621">
        <f>IF('温熱係数表'!$P$1=1,3,IF('温熱係数表'!$P$1=2,3,IF('温熱係数表'!$P$1=3,2.2,IF('温熱係数表'!$P$1=4,2,IF('温熱係数表'!$P$1=5,2,IF('温熱係数表'!$P$1=6,2,IF('温熱係数表'!$P$1=7,2,IF('温熱係数表'!$P$1=8,1.4,"－"))))))))</f>
        <v>2</v>
      </c>
      <c r="CB12" s="622"/>
      <c r="CC12" s="622"/>
      <c r="CD12" s="623"/>
      <c r="CE12" s="623"/>
      <c r="CF12" s="62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row>
    <row r="13" spans="2:109" s="5" customFormat="1" ht="12" customHeight="1">
      <c r="B13" s="559" t="s">
        <v>263</v>
      </c>
      <c r="C13" s="569"/>
      <c r="D13" s="569"/>
      <c r="E13" s="569"/>
      <c r="F13" s="569"/>
      <c r="G13" s="569"/>
      <c r="H13" s="569"/>
      <c r="I13" s="569"/>
      <c r="J13" s="569"/>
      <c r="K13" s="569"/>
      <c r="L13" s="569"/>
      <c r="M13" s="569"/>
      <c r="N13" s="569"/>
      <c r="O13" s="569"/>
      <c r="P13" s="569"/>
      <c r="Q13" s="569"/>
      <c r="R13" s="569"/>
      <c r="S13" s="569"/>
      <c r="T13" s="164"/>
      <c r="U13" s="165"/>
      <c r="V13" s="165"/>
      <c r="W13" s="165"/>
      <c r="X13" s="166"/>
      <c r="Y13" s="492">
        <v>0.038</v>
      </c>
      <c r="Z13" s="493"/>
      <c r="AA13" s="493"/>
      <c r="AB13" s="494"/>
      <c r="AC13" s="489" t="s">
        <v>333</v>
      </c>
      <c r="AD13" s="490"/>
      <c r="AE13" s="490"/>
      <c r="AF13" s="490"/>
      <c r="AG13" s="490"/>
      <c r="AH13" s="490"/>
      <c r="AI13" s="490"/>
      <c r="AJ13" s="490"/>
      <c r="AK13" s="490"/>
      <c r="AL13" s="490"/>
      <c r="AM13" s="490"/>
      <c r="AN13" s="490"/>
      <c r="AO13" s="490"/>
      <c r="AP13" s="490"/>
      <c r="AQ13" s="490"/>
      <c r="AR13" s="490"/>
      <c r="AS13" s="490"/>
      <c r="AT13" s="490"/>
      <c r="AU13" s="490"/>
      <c r="AV13" s="490"/>
      <c r="AW13" s="490"/>
      <c r="AX13" s="490"/>
      <c r="AY13" s="491"/>
      <c r="AZ13" s="492">
        <v>0.032</v>
      </c>
      <c r="BA13" s="493"/>
      <c r="BB13" s="493"/>
      <c r="BC13" s="494"/>
      <c r="BD13" s="144"/>
      <c r="BE13" s="144"/>
      <c r="BF13" s="144"/>
      <c r="BG13" s="598"/>
      <c r="BH13" s="599"/>
      <c r="BI13" s="599"/>
      <c r="BJ13" s="577"/>
      <c r="BK13" s="577"/>
      <c r="BL13" s="577"/>
      <c r="BM13" s="577"/>
      <c r="BN13" s="577"/>
      <c r="BO13" s="619" t="s">
        <v>35</v>
      </c>
      <c r="BP13" s="620"/>
      <c r="BQ13" s="620"/>
      <c r="BR13" s="620"/>
      <c r="BS13" s="620"/>
      <c r="BT13" s="620"/>
      <c r="BU13" s="620"/>
      <c r="BV13" s="620"/>
      <c r="BW13" s="620"/>
      <c r="BX13" s="620"/>
      <c r="BY13" s="620"/>
      <c r="BZ13" s="620"/>
      <c r="CA13" s="621">
        <f>IF('温熱係数表'!$P$1=1,1.8,IF('温熱係数表'!$P$1=2,1.8,IF('温熱係数表'!$P$1=3,1.5,IF('温熱係数表'!$P$1=4,0.9,IF('温熱係数表'!$P$1=5,0.9,IF('温熱係数表'!$P$1=6,0.9,IF('温熱係数表'!$P$1=7,0.9,"-")))))))</f>
        <v>0.9</v>
      </c>
      <c r="CB13" s="622"/>
      <c r="CC13" s="622"/>
      <c r="CD13" s="623"/>
      <c r="CE13" s="623"/>
      <c r="CF13" s="62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row>
    <row r="14" spans="2:109" s="5" customFormat="1" ht="12" customHeight="1">
      <c r="B14" s="559" t="s">
        <v>264</v>
      </c>
      <c r="C14" s="569"/>
      <c r="D14" s="569"/>
      <c r="E14" s="569"/>
      <c r="F14" s="569"/>
      <c r="G14" s="569"/>
      <c r="H14" s="569"/>
      <c r="I14" s="569"/>
      <c r="J14" s="569"/>
      <c r="K14" s="569"/>
      <c r="L14" s="569"/>
      <c r="M14" s="569"/>
      <c r="N14" s="569"/>
      <c r="O14" s="569"/>
      <c r="P14" s="569"/>
      <c r="Q14" s="569"/>
      <c r="R14" s="569"/>
      <c r="S14" s="569"/>
      <c r="T14" s="164"/>
      <c r="U14" s="165"/>
      <c r="V14" s="165"/>
      <c r="W14" s="165"/>
      <c r="X14" s="166"/>
      <c r="Y14" s="492">
        <v>0.036</v>
      </c>
      <c r="Z14" s="493"/>
      <c r="AA14" s="493"/>
      <c r="AB14" s="494"/>
      <c r="AC14" s="489" t="s">
        <v>334</v>
      </c>
      <c r="AD14" s="490"/>
      <c r="AE14" s="490"/>
      <c r="AF14" s="490"/>
      <c r="AG14" s="490"/>
      <c r="AH14" s="490"/>
      <c r="AI14" s="490"/>
      <c r="AJ14" s="490"/>
      <c r="AK14" s="490"/>
      <c r="AL14" s="490"/>
      <c r="AM14" s="490"/>
      <c r="AN14" s="490"/>
      <c r="AO14" s="490"/>
      <c r="AP14" s="490"/>
      <c r="AQ14" s="490"/>
      <c r="AR14" s="490"/>
      <c r="AS14" s="490"/>
      <c r="AT14" s="490"/>
      <c r="AU14" s="490"/>
      <c r="AV14" s="490"/>
      <c r="AW14" s="490"/>
      <c r="AX14" s="490"/>
      <c r="AY14" s="491"/>
      <c r="AZ14" s="492">
        <v>0.03</v>
      </c>
      <c r="BA14" s="493"/>
      <c r="BB14" s="493"/>
      <c r="BC14" s="494"/>
      <c r="BD14" s="144"/>
      <c r="BE14" s="144"/>
      <c r="BF14" s="144"/>
      <c r="BG14" s="598"/>
      <c r="BH14" s="599"/>
      <c r="BI14" s="599"/>
      <c r="BJ14" s="577"/>
      <c r="BK14" s="577"/>
      <c r="BL14" s="577"/>
      <c r="BM14" s="577"/>
      <c r="BN14" s="577"/>
      <c r="BO14" s="579" t="s">
        <v>36</v>
      </c>
      <c r="BP14" s="579"/>
      <c r="BQ14" s="579"/>
      <c r="BR14" s="579"/>
      <c r="BS14" s="579"/>
      <c r="BT14" s="625" t="s">
        <v>37</v>
      </c>
      <c r="BU14" s="625"/>
      <c r="BV14" s="625"/>
      <c r="BW14" s="625"/>
      <c r="BX14" s="625"/>
      <c r="BY14" s="625"/>
      <c r="BZ14" s="625"/>
      <c r="CA14" s="621">
        <f>IF('温熱係数表'!$P$1=1,3.2,IF('温熱係数表'!$P$1=2,3.2,IF('温熱係数表'!$P$1=3,2.6,IF('温熱係数表'!$P$1=4,2.1,IF('温熱係数表'!$P$1=5,2.1,IF('温熱係数表'!$P$1=6,2.1,IF('温熱係数表'!$P$1=7,2.1,"-")))))))</f>
        <v>2.1</v>
      </c>
      <c r="CB14" s="622"/>
      <c r="CC14" s="622"/>
      <c r="CD14" s="623"/>
      <c r="CE14" s="623"/>
      <c r="CF14" s="62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row>
    <row r="15" spans="2:109" s="5" customFormat="1" ht="12" customHeight="1">
      <c r="B15" s="559" t="s">
        <v>265</v>
      </c>
      <c r="C15" s="569"/>
      <c r="D15" s="569"/>
      <c r="E15" s="569"/>
      <c r="F15" s="569"/>
      <c r="G15" s="569"/>
      <c r="H15" s="569"/>
      <c r="I15" s="569"/>
      <c r="J15" s="569"/>
      <c r="K15" s="569"/>
      <c r="L15" s="569"/>
      <c r="M15" s="569"/>
      <c r="N15" s="569"/>
      <c r="O15" s="569"/>
      <c r="P15" s="569"/>
      <c r="Q15" s="569"/>
      <c r="R15" s="569"/>
      <c r="S15" s="569"/>
      <c r="T15" s="164"/>
      <c r="U15" s="165"/>
      <c r="V15" s="165"/>
      <c r="W15" s="165"/>
      <c r="X15" s="166"/>
      <c r="Y15" s="492">
        <v>0.036</v>
      </c>
      <c r="Z15" s="493"/>
      <c r="AA15" s="493"/>
      <c r="AB15" s="494"/>
      <c r="AC15" s="489" t="s">
        <v>335</v>
      </c>
      <c r="AD15" s="490"/>
      <c r="AE15" s="490"/>
      <c r="AF15" s="490"/>
      <c r="AG15" s="490"/>
      <c r="AH15" s="490"/>
      <c r="AI15" s="490"/>
      <c r="AJ15" s="490"/>
      <c r="AK15" s="490"/>
      <c r="AL15" s="490"/>
      <c r="AM15" s="490"/>
      <c r="AN15" s="490"/>
      <c r="AO15" s="490"/>
      <c r="AP15" s="490"/>
      <c r="AQ15" s="490"/>
      <c r="AR15" s="490"/>
      <c r="AS15" s="490"/>
      <c r="AT15" s="490"/>
      <c r="AU15" s="490"/>
      <c r="AV15" s="490"/>
      <c r="AW15" s="490"/>
      <c r="AX15" s="490"/>
      <c r="AY15" s="491"/>
      <c r="AZ15" s="492">
        <v>0.028</v>
      </c>
      <c r="BA15" s="493"/>
      <c r="BB15" s="493"/>
      <c r="BC15" s="494"/>
      <c r="BD15" s="144"/>
      <c r="BE15" s="144"/>
      <c r="BF15" s="144"/>
      <c r="BG15" s="598"/>
      <c r="BH15" s="599"/>
      <c r="BI15" s="599"/>
      <c r="BJ15" s="577"/>
      <c r="BK15" s="577"/>
      <c r="BL15" s="577"/>
      <c r="BM15" s="577"/>
      <c r="BN15" s="577"/>
      <c r="BO15" s="579"/>
      <c r="BP15" s="579"/>
      <c r="BQ15" s="579"/>
      <c r="BR15" s="579"/>
      <c r="BS15" s="579"/>
      <c r="BT15" s="625" t="s">
        <v>38</v>
      </c>
      <c r="BU15" s="625"/>
      <c r="BV15" s="625"/>
      <c r="BW15" s="625"/>
      <c r="BX15" s="625"/>
      <c r="BY15" s="625"/>
      <c r="BZ15" s="625"/>
      <c r="CA15" s="621">
        <f>IF('温熱係数表'!$P$1=1,2.2,IF('温熱係数表'!$P$1=2,2.2,IF('温熱係数表'!$P$1=3,1.8,IF('温熱係数表'!$P$1=4,1.5,IF('温熱係数表'!$P$1=5,1.5,IF('温熱係数表'!$P$1=6,1.5,IF('温熱係数表'!$P$1=7,1.5,"-")))))))</f>
        <v>1.5</v>
      </c>
      <c r="CB15" s="622"/>
      <c r="CC15" s="622"/>
      <c r="CD15" s="623"/>
      <c r="CE15" s="623"/>
      <c r="CF15" s="62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c r="DD15" s="144"/>
      <c r="DE15" s="144"/>
    </row>
    <row r="16" spans="2:109" s="5" customFormat="1" ht="12" customHeight="1">
      <c r="B16" s="559" t="s">
        <v>266</v>
      </c>
      <c r="C16" s="569"/>
      <c r="D16" s="569"/>
      <c r="E16" s="569"/>
      <c r="F16" s="569"/>
      <c r="G16" s="569"/>
      <c r="H16" s="569"/>
      <c r="I16" s="569"/>
      <c r="J16" s="569"/>
      <c r="K16" s="569"/>
      <c r="L16" s="569"/>
      <c r="M16" s="569"/>
      <c r="N16" s="569"/>
      <c r="O16" s="569"/>
      <c r="P16" s="569"/>
      <c r="Q16" s="569"/>
      <c r="R16" s="569"/>
      <c r="S16" s="569"/>
      <c r="T16" s="164"/>
      <c r="U16" s="165"/>
      <c r="V16" s="165"/>
      <c r="W16" s="165"/>
      <c r="X16" s="166"/>
      <c r="Y16" s="492">
        <v>0.035</v>
      </c>
      <c r="Z16" s="493"/>
      <c r="AA16" s="493"/>
      <c r="AB16" s="494"/>
      <c r="AC16" s="489" t="s">
        <v>336</v>
      </c>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1"/>
      <c r="AZ16" s="492">
        <v>0.026</v>
      </c>
      <c r="BA16" s="493"/>
      <c r="BB16" s="493"/>
      <c r="BC16" s="494"/>
      <c r="BD16" s="144"/>
      <c r="BE16" s="144"/>
      <c r="BF16" s="144"/>
      <c r="BG16" s="598"/>
      <c r="BH16" s="599"/>
      <c r="BI16" s="599"/>
      <c r="BJ16" s="577"/>
      <c r="BK16" s="577"/>
      <c r="BL16" s="577"/>
      <c r="BM16" s="577"/>
      <c r="BN16" s="577"/>
      <c r="BO16" s="579" t="s">
        <v>41</v>
      </c>
      <c r="BP16" s="579"/>
      <c r="BQ16" s="579"/>
      <c r="BR16" s="579"/>
      <c r="BS16" s="579"/>
      <c r="BT16" s="625" t="s">
        <v>37</v>
      </c>
      <c r="BU16" s="625"/>
      <c r="BV16" s="625"/>
      <c r="BW16" s="625"/>
      <c r="BX16" s="625"/>
      <c r="BY16" s="625"/>
      <c r="BZ16" s="625"/>
      <c r="CA16" s="621">
        <f>IF('温熱係数表'!$P$1=1,1.7,IF('温熱係数表'!$P$1=2,1.7,IF('温熱係数表'!$P$1=3,1.4,IF('温熱係数表'!$P$1=4,0.8,IF('温熱係数表'!$P$1=5,0.8,IF('温熱係数表'!$P$1=6,0.8,IF('温熱係数表'!$P$1=7,0.8,"-")))))))</f>
        <v>0.8</v>
      </c>
      <c r="CB16" s="622"/>
      <c r="CC16" s="622"/>
      <c r="CD16" s="623"/>
      <c r="CE16" s="623"/>
      <c r="CF16" s="62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c r="DE16" s="144"/>
    </row>
    <row r="17" spans="2:109" s="5" customFormat="1" ht="12" customHeight="1">
      <c r="B17" s="559" t="s">
        <v>267</v>
      </c>
      <c r="C17" s="569"/>
      <c r="D17" s="569"/>
      <c r="E17" s="569"/>
      <c r="F17" s="569"/>
      <c r="G17" s="569"/>
      <c r="H17" s="569"/>
      <c r="I17" s="569"/>
      <c r="J17" s="569"/>
      <c r="K17" s="569"/>
      <c r="L17" s="569"/>
      <c r="M17" s="569"/>
      <c r="N17" s="569"/>
      <c r="O17" s="569"/>
      <c r="P17" s="569"/>
      <c r="Q17" s="569"/>
      <c r="R17" s="569"/>
      <c r="S17" s="569"/>
      <c r="T17" s="164"/>
      <c r="U17" s="165"/>
      <c r="V17" s="165"/>
      <c r="W17" s="165"/>
      <c r="X17" s="166"/>
      <c r="Y17" s="492">
        <v>0.035</v>
      </c>
      <c r="Z17" s="493"/>
      <c r="AA17" s="493"/>
      <c r="AB17" s="494"/>
      <c r="AC17" s="489" t="s">
        <v>337</v>
      </c>
      <c r="AD17" s="490"/>
      <c r="AE17" s="490"/>
      <c r="AF17" s="490"/>
      <c r="AG17" s="490"/>
      <c r="AH17" s="490"/>
      <c r="AI17" s="490"/>
      <c r="AJ17" s="490"/>
      <c r="AK17" s="490"/>
      <c r="AL17" s="490"/>
      <c r="AM17" s="490"/>
      <c r="AN17" s="490"/>
      <c r="AO17" s="490"/>
      <c r="AP17" s="490"/>
      <c r="AQ17" s="490"/>
      <c r="AR17" s="490"/>
      <c r="AS17" s="490"/>
      <c r="AT17" s="490"/>
      <c r="AU17" s="490"/>
      <c r="AV17" s="490"/>
      <c r="AW17" s="490"/>
      <c r="AX17" s="490"/>
      <c r="AY17" s="491"/>
      <c r="AZ17" s="492">
        <v>0.024</v>
      </c>
      <c r="BA17" s="493"/>
      <c r="BB17" s="493"/>
      <c r="BC17" s="494"/>
      <c r="BD17" s="144"/>
      <c r="BE17" s="144"/>
      <c r="BF17" s="144"/>
      <c r="BG17" s="598"/>
      <c r="BH17" s="599"/>
      <c r="BI17" s="599"/>
      <c r="BJ17" s="577"/>
      <c r="BK17" s="577"/>
      <c r="BL17" s="577"/>
      <c r="BM17" s="577"/>
      <c r="BN17" s="577"/>
      <c r="BO17" s="579"/>
      <c r="BP17" s="579"/>
      <c r="BQ17" s="579"/>
      <c r="BR17" s="579"/>
      <c r="BS17" s="579"/>
      <c r="BT17" s="625" t="s">
        <v>38</v>
      </c>
      <c r="BU17" s="625"/>
      <c r="BV17" s="625"/>
      <c r="BW17" s="625"/>
      <c r="BX17" s="625"/>
      <c r="BY17" s="625"/>
      <c r="BZ17" s="625"/>
      <c r="CA17" s="621">
        <f>IF('温熱係数表'!$P$1=1,0.5,IF('温熱係数表'!$P$1=2,0.5,IF('温熱係数表'!$P$1=3,0.4,IF('温熱係数表'!$P$1=4,0.2,IF('温熱係数表'!$P$1=5,0.2,IF('温熱係数表'!$P$1=6,0.2,IF('温熱係数表'!$P$1=7,0.2,"-")))))))</f>
        <v>0.2</v>
      </c>
      <c r="CB17" s="622"/>
      <c r="CC17" s="622"/>
      <c r="CD17" s="623"/>
      <c r="CE17" s="623"/>
      <c r="CF17" s="624"/>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c r="DC17" s="144"/>
      <c r="DD17" s="144"/>
      <c r="DE17" s="144"/>
    </row>
    <row r="18" spans="2:109" s="5" customFormat="1" ht="12" customHeight="1">
      <c r="B18" s="559" t="s">
        <v>268</v>
      </c>
      <c r="C18" s="569"/>
      <c r="D18" s="569"/>
      <c r="E18" s="569"/>
      <c r="F18" s="569"/>
      <c r="G18" s="569"/>
      <c r="H18" s="569"/>
      <c r="I18" s="569"/>
      <c r="J18" s="569"/>
      <c r="K18" s="569"/>
      <c r="L18" s="569"/>
      <c r="M18" s="569"/>
      <c r="N18" s="569"/>
      <c r="O18" s="569"/>
      <c r="P18" s="569"/>
      <c r="Q18" s="569"/>
      <c r="R18" s="569"/>
      <c r="S18" s="569"/>
      <c r="T18" s="164"/>
      <c r="U18" s="165"/>
      <c r="V18" s="165"/>
      <c r="W18" s="165"/>
      <c r="X18" s="166"/>
      <c r="Y18" s="492">
        <v>0.033</v>
      </c>
      <c r="Z18" s="493"/>
      <c r="AA18" s="493"/>
      <c r="AB18" s="494"/>
      <c r="AC18" s="489" t="s">
        <v>338</v>
      </c>
      <c r="AD18" s="490"/>
      <c r="AE18" s="490"/>
      <c r="AF18" s="490"/>
      <c r="AG18" s="490"/>
      <c r="AH18" s="490"/>
      <c r="AI18" s="490"/>
      <c r="AJ18" s="490"/>
      <c r="AK18" s="490"/>
      <c r="AL18" s="490"/>
      <c r="AM18" s="490"/>
      <c r="AN18" s="490"/>
      <c r="AO18" s="490"/>
      <c r="AP18" s="490"/>
      <c r="AQ18" s="490"/>
      <c r="AR18" s="490"/>
      <c r="AS18" s="490"/>
      <c r="AT18" s="490"/>
      <c r="AU18" s="490"/>
      <c r="AV18" s="490"/>
      <c r="AW18" s="490"/>
      <c r="AX18" s="490"/>
      <c r="AY18" s="491"/>
      <c r="AZ18" s="492">
        <v>0.022</v>
      </c>
      <c r="BA18" s="493"/>
      <c r="BB18" s="493"/>
      <c r="BC18" s="494"/>
      <c r="BD18" s="144"/>
      <c r="BE18" s="144"/>
      <c r="BF18" s="144"/>
      <c r="BG18" s="600"/>
      <c r="BH18" s="601"/>
      <c r="BI18" s="601"/>
      <c r="BJ18" s="602"/>
      <c r="BK18" s="672" t="s">
        <v>39</v>
      </c>
      <c r="BL18" s="496"/>
      <c r="BM18" s="496"/>
      <c r="BN18" s="496"/>
      <c r="BO18" s="496"/>
      <c r="BP18" s="496"/>
      <c r="BQ18" s="496"/>
      <c r="BR18" s="496"/>
      <c r="BS18" s="496"/>
      <c r="BT18" s="496"/>
      <c r="BU18" s="496"/>
      <c r="BV18" s="496"/>
      <c r="BW18" s="496"/>
      <c r="BX18" s="496"/>
      <c r="BY18" s="496"/>
      <c r="BZ18" s="700"/>
      <c r="CA18" s="666">
        <f>IF('温熱係数表'!$P$1=1,0.6,IF('温熱係数表'!$P$1=2,0.6,IF('温熱係数表'!$P$1=3,0.6,IF('温熱係数表'!$P$1=4,0.6,IF('温熱係数表'!$P$1=5,0.6,IF('温熱係数表'!$P$1=6,0.6,IF('温熱係数表'!$P$1=7,0.6,"－")))))))</f>
        <v>0.6</v>
      </c>
      <c r="CB18" s="667"/>
      <c r="CC18" s="667"/>
      <c r="CD18" s="668"/>
      <c r="CE18" s="668"/>
      <c r="CF18" s="669"/>
      <c r="CG18" s="144"/>
      <c r="CH18" s="144"/>
      <c r="CI18" s="144"/>
      <c r="CJ18" s="144"/>
      <c r="CK18" s="144"/>
      <c r="CL18" s="144"/>
      <c r="CM18" s="144"/>
      <c r="CN18" s="144"/>
      <c r="CO18" s="144"/>
      <c r="CP18" s="144"/>
      <c r="CQ18" s="144"/>
      <c r="CR18" s="144"/>
      <c r="CS18" s="144"/>
      <c r="CT18" s="144"/>
      <c r="CU18" s="144"/>
      <c r="CV18" s="144"/>
      <c r="CW18" s="144"/>
      <c r="CX18" s="144"/>
      <c r="CY18" s="144"/>
      <c r="CZ18" s="144"/>
      <c r="DA18" s="144"/>
      <c r="DB18" s="144"/>
      <c r="DC18" s="144"/>
      <c r="DD18" s="144"/>
      <c r="DE18" s="144"/>
    </row>
    <row r="19" spans="2:109" s="5" customFormat="1" ht="12" customHeight="1">
      <c r="B19" s="617" t="s">
        <v>269</v>
      </c>
      <c r="C19" s="618"/>
      <c r="D19" s="618"/>
      <c r="E19" s="618"/>
      <c r="F19" s="618"/>
      <c r="G19" s="618"/>
      <c r="H19" s="618"/>
      <c r="I19" s="618"/>
      <c r="J19" s="618"/>
      <c r="K19" s="618"/>
      <c r="L19" s="618"/>
      <c r="M19" s="618"/>
      <c r="N19" s="618"/>
      <c r="O19" s="618"/>
      <c r="P19" s="618"/>
      <c r="Q19" s="618"/>
      <c r="R19" s="618"/>
      <c r="S19" s="618"/>
      <c r="T19" s="167"/>
      <c r="U19" s="168"/>
      <c r="V19" s="168"/>
      <c r="W19" s="168"/>
      <c r="X19" s="169"/>
      <c r="Y19" s="495">
        <v>0.033</v>
      </c>
      <c r="Z19" s="496"/>
      <c r="AA19" s="496"/>
      <c r="AB19" s="497"/>
      <c r="AC19" s="489" t="s">
        <v>339</v>
      </c>
      <c r="AD19" s="490"/>
      <c r="AE19" s="490"/>
      <c r="AF19" s="490"/>
      <c r="AG19" s="490"/>
      <c r="AH19" s="490"/>
      <c r="AI19" s="490"/>
      <c r="AJ19" s="490"/>
      <c r="AK19" s="490"/>
      <c r="AL19" s="490"/>
      <c r="AM19" s="490"/>
      <c r="AN19" s="490"/>
      <c r="AO19" s="490"/>
      <c r="AP19" s="490"/>
      <c r="AQ19" s="490"/>
      <c r="AR19" s="490"/>
      <c r="AS19" s="490"/>
      <c r="AT19" s="490"/>
      <c r="AU19" s="490"/>
      <c r="AV19" s="490"/>
      <c r="AW19" s="490"/>
      <c r="AX19" s="490"/>
      <c r="AY19" s="491"/>
      <c r="AZ19" s="492">
        <v>0.028</v>
      </c>
      <c r="BA19" s="493"/>
      <c r="BB19" s="493"/>
      <c r="BC19" s="494"/>
      <c r="BD19" s="144"/>
      <c r="BE19" s="144"/>
      <c r="BF19" s="144"/>
      <c r="BG19" s="146" t="s">
        <v>382</v>
      </c>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4"/>
      <c r="DE19" s="144"/>
    </row>
    <row r="20" spans="2:109" s="5" customFormat="1" ht="12" customHeight="1">
      <c r="B20" s="561" t="s">
        <v>300</v>
      </c>
      <c r="C20" s="615"/>
      <c r="D20" s="615"/>
      <c r="E20" s="615"/>
      <c r="F20" s="615"/>
      <c r="G20" s="615"/>
      <c r="H20" s="615"/>
      <c r="I20" s="615"/>
      <c r="J20" s="615"/>
      <c r="K20" s="615"/>
      <c r="L20" s="615"/>
      <c r="M20" s="615"/>
      <c r="N20" s="615"/>
      <c r="O20" s="615"/>
      <c r="P20" s="615"/>
      <c r="Q20" s="615"/>
      <c r="R20" s="615"/>
      <c r="S20" s="615"/>
      <c r="T20" s="170"/>
      <c r="U20" s="171"/>
      <c r="V20" s="171"/>
      <c r="W20" s="171"/>
      <c r="X20" s="172"/>
      <c r="Y20" s="557">
        <v>0.047</v>
      </c>
      <c r="Z20" s="451"/>
      <c r="AA20" s="451"/>
      <c r="AB20" s="558"/>
      <c r="AC20" s="489" t="s">
        <v>340</v>
      </c>
      <c r="AD20" s="490"/>
      <c r="AE20" s="490"/>
      <c r="AF20" s="490"/>
      <c r="AG20" s="490"/>
      <c r="AH20" s="490"/>
      <c r="AI20" s="490"/>
      <c r="AJ20" s="490"/>
      <c r="AK20" s="490"/>
      <c r="AL20" s="490"/>
      <c r="AM20" s="490"/>
      <c r="AN20" s="490"/>
      <c r="AO20" s="490"/>
      <c r="AP20" s="490"/>
      <c r="AQ20" s="490"/>
      <c r="AR20" s="490"/>
      <c r="AS20" s="490"/>
      <c r="AT20" s="490"/>
      <c r="AU20" s="490"/>
      <c r="AV20" s="490"/>
      <c r="AW20" s="490"/>
      <c r="AX20" s="490"/>
      <c r="AY20" s="491"/>
      <c r="AZ20" s="492">
        <v>0.026</v>
      </c>
      <c r="BA20" s="493"/>
      <c r="BB20" s="493"/>
      <c r="BC20" s="494"/>
      <c r="BD20" s="144"/>
      <c r="BE20" s="144"/>
      <c r="BF20" s="144"/>
      <c r="BG20" s="144"/>
      <c r="BH20" s="161" t="s">
        <v>426</v>
      </c>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row>
    <row r="21" spans="1:109" ht="12" customHeight="1">
      <c r="A21" s="5"/>
      <c r="B21" s="559" t="s">
        <v>270</v>
      </c>
      <c r="C21" s="569"/>
      <c r="D21" s="569"/>
      <c r="E21" s="569"/>
      <c r="F21" s="569"/>
      <c r="G21" s="569"/>
      <c r="H21" s="569"/>
      <c r="I21" s="569"/>
      <c r="J21" s="569"/>
      <c r="K21" s="569"/>
      <c r="L21" s="569"/>
      <c r="M21" s="569"/>
      <c r="N21" s="569"/>
      <c r="O21" s="569"/>
      <c r="P21" s="569"/>
      <c r="Q21" s="569"/>
      <c r="R21" s="569"/>
      <c r="S21" s="569"/>
      <c r="T21" s="164"/>
      <c r="U21" s="165"/>
      <c r="V21" s="165"/>
      <c r="W21" s="165"/>
      <c r="X21" s="166"/>
      <c r="Y21" s="492">
        <v>0.046</v>
      </c>
      <c r="Z21" s="493"/>
      <c r="AA21" s="493"/>
      <c r="AB21" s="494"/>
      <c r="AC21" s="489" t="s">
        <v>341</v>
      </c>
      <c r="AD21" s="490"/>
      <c r="AE21" s="490"/>
      <c r="AF21" s="490"/>
      <c r="AG21" s="490"/>
      <c r="AH21" s="490"/>
      <c r="AI21" s="490"/>
      <c r="AJ21" s="490"/>
      <c r="AK21" s="490"/>
      <c r="AL21" s="490"/>
      <c r="AM21" s="490"/>
      <c r="AN21" s="490"/>
      <c r="AO21" s="490"/>
      <c r="AP21" s="490"/>
      <c r="AQ21" s="490"/>
      <c r="AR21" s="490"/>
      <c r="AS21" s="490"/>
      <c r="AT21" s="490"/>
      <c r="AU21" s="490"/>
      <c r="AV21" s="490"/>
      <c r="AW21" s="490"/>
      <c r="AX21" s="490"/>
      <c r="AY21" s="491"/>
      <c r="AZ21" s="492">
        <v>0.024</v>
      </c>
      <c r="BA21" s="493"/>
      <c r="BB21" s="493"/>
      <c r="BC21" s="494"/>
      <c r="BD21" s="144"/>
      <c r="BE21" s="144"/>
      <c r="BF21" s="144"/>
      <c r="BG21" s="144"/>
      <c r="BH21" s="161"/>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44"/>
      <c r="DB21" s="144"/>
      <c r="DC21" s="144"/>
      <c r="DD21" s="144"/>
      <c r="DE21" s="144"/>
    </row>
    <row r="22" spans="1:109" ht="12" customHeight="1">
      <c r="A22" s="5"/>
      <c r="B22" s="559" t="s">
        <v>272</v>
      </c>
      <c r="C22" s="569"/>
      <c r="D22" s="569"/>
      <c r="E22" s="569"/>
      <c r="F22" s="569"/>
      <c r="G22" s="569"/>
      <c r="H22" s="569"/>
      <c r="I22" s="569"/>
      <c r="J22" s="569"/>
      <c r="K22" s="569"/>
      <c r="L22" s="569"/>
      <c r="M22" s="569"/>
      <c r="N22" s="569"/>
      <c r="O22" s="569"/>
      <c r="P22" s="569"/>
      <c r="Q22" s="569"/>
      <c r="R22" s="569"/>
      <c r="S22" s="569"/>
      <c r="T22" s="164"/>
      <c r="U22" s="165"/>
      <c r="V22" s="165"/>
      <c r="W22" s="165"/>
      <c r="X22" s="166"/>
      <c r="Y22" s="492">
        <v>0.045</v>
      </c>
      <c r="Z22" s="493"/>
      <c r="AA22" s="493"/>
      <c r="AB22" s="494"/>
      <c r="AC22" s="501" t="s">
        <v>342</v>
      </c>
      <c r="AD22" s="502"/>
      <c r="AE22" s="502"/>
      <c r="AF22" s="502"/>
      <c r="AG22" s="502"/>
      <c r="AH22" s="502"/>
      <c r="AI22" s="502"/>
      <c r="AJ22" s="502"/>
      <c r="AK22" s="502"/>
      <c r="AL22" s="502"/>
      <c r="AM22" s="502"/>
      <c r="AN22" s="502"/>
      <c r="AO22" s="502"/>
      <c r="AP22" s="502"/>
      <c r="AQ22" s="502"/>
      <c r="AR22" s="502"/>
      <c r="AS22" s="502"/>
      <c r="AT22" s="502"/>
      <c r="AU22" s="502"/>
      <c r="AV22" s="502"/>
      <c r="AW22" s="502"/>
      <c r="AX22" s="502"/>
      <c r="AY22" s="503"/>
      <c r="AZ22" s="495">
        <v>0.022</v>
      </c>
      <c r="BA22" s="496"/>
      <c r="BB22" s="496"/>
      <c r="BC22" s="497"/>
      <c r="BD22" s="144"/>
      <c r="BE22" s="144"/>
      <c r="BF22" s="144"/>
      <c r="BG22" s="147" t="s">
        <v>443</v>
      </c>
      <c r="BH22" s="148"/>
      <c r="BI22" s="148"/>
      <c r="BJ22" s="148"/>
      <c r="BK22" s="148"/>
      <c r="BL22" s="148"/>
      <c r="BM22" s="148"/>
      <c r="BN22" s="148"/>
      <c r="BO22" s="148"/>
      <c r="BP22" s="148"/>
      <c r="BQ22" s="148"/>
      <c r="BR22" s="148"/>
      <c r="BS22" s="148"/>
      <c r="BT22" s="148"/>
      <c r="BU22" s="148"/>
      <c r="BV22" s="148"/>
      <c r="BW22" s="148"/>
      <c r="BX22" s="148"/>
      <c r="BY22" s="148"/>
      <c r="BZ22" s="148"/>
      <c r="CA22" s="148"/>
      <c r="CB22" s="148"/>
      <c r="CC22" s="148"/>
      <c r="CD22" s="148"/>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row>
    <row r="23" spans="2:109" ht="12" customHeight="1">
      <c r="B23" s="559" t="s">
        <v>271</v>
      </c>
      <c r="C23" s="569"/>
      <c r="D23" s="569"/>
      <c r="E23" s="569"/>
      <c r="F23" s="569"/>
      <c r="G23" s="569"/>
      <c r="H23" s="569"/>
      <c r="I23" s="569"/>
      <c r="J23" s="569"/>
      <c r="K23" s="569"/>
      <c r="L23" s="569"/>
      <c r="M23" s="569"/>
      <c r="N23" s="569"/>
      <c r="O23" s="569"/>
      <c r="P23" s="569"/>
      <c r="Q23" s="569"/>
      <c r="R23" s="569"/>
      <c r="S23" s="569"/>
      <c r="T23" s="164"/>
      <c r="U23" s="165"/>
      <c r="V23" s="165"/>
      <c r="W23" s="165"/>
      <c r="X23" s="166"/>
      <c r="Y23" s="492">
        <v>0.044</v>
      </c>
      <c r="Z23" s="493"/>
      <c r="AA23" s="493"/>
      <c r="AB23" s="494"/>
      <c r="AC23" s="504" t="s">
        <v>326</v>
      </c>
      <c r="AD23" s="505"/>
      <c r="AE23" s="505"/>
      <c r="AF23" s="505"/>
      <c r="AG23" s="505"/>
      <c r="AH23" s="505"/>
      <c r="AI23" s="505"/>
      <c r="AJ23" s="505"/>
      <c r="AK23" s="505"/>
      <c r="AL23" s="505"/>
      <c r="AM23" s="505"/>
      <c r="AN23" s="505"/>
      <c r="AO23" s="505"/>
      <c r="AP23" s="505"/>
      <c r="AQ23" s="505"/>
      <c r="AR23" s="505"/>
      <c r="AS23" s="505"/>
      <c r="AT23" s="505"/>
      <c r="AU23" s="505"/>
      <c r="AV23" s="505"/>
      <c r="AW23" s="505"/>
      <c r="AX23" s="505"/>
      <c r="AY23" s="506"/>
      <c r="AZ23" s="557">
        <v>0.029</v>
      </c>
      <c r="BA23" s="451"/>
      <c r="BB23" s="451"/>
      <c r="BC23" s="558"/>
      <c r="BD23" s="144"/>
      <c r="BE23" s="144"/>
      <c r="BF23" s="144"/>
      <c r="BG23" s="580" t="s">
        <v>383</v>
      </c>
      <c r="BH23" s="522"/>
      <c r="BI23" s="522"/>
      <c r="BJ23" s="522"/>
      <c r="BK23" s="523"/>
      <c r="BL23" s="656" t="s">
        <v>388</v>
      </c>
      <c r="BM23" s="657"/>
      <c r="BN23" s="657"/>
      <c r="BO23" s="657"/>
      <c r="BP23" s="657"/>
      <c r="BQ23" s="662" t="s">
        <v>384</v>
      </c>
      <c r="BR23" s="663"/>
      <c r="BS23" s="663"/>
      <c r="BT23" s="663"/>
      <c r="BU23" s="663"/>
      <c r="BV23" s="663"/>
      <c r="BW23" s="663"/>
      <c r="BX23" s="663"/>
      <c r="BY23" s="663"/>
      <c r="BZ23" s="663"/>
      <c r="CA23" s="663"/>
      <c r="CB23" s="663"/>
      <c r="CC23" s="663"/>
      <c r="CD23" s="663"/>
      <c r="CE23" s="663"/>
      <c r="CF23" s="66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row>
    <row r="24" spans="2:109" ht="12" customHeight="1">
      <c r="B24" s="559" t="s">
        <v>273</v>
      </c>
      <c r="C24" s="569"/>
      <c r="D24" s="569"/>
      <c r="E24" s="569"/>
      <c r="F24" s="569"/>
      <c r="G24" s="569"/>
      <c r="H24" s="569"/>
      <c r="I24" s="569"/>
      <c r="J24" s="569"/>
      <c r="K24" s="569"/>
      <c r="L24" s="569"/>
      <c r="M24" s="569"/>
      <c r="N24" s="569"/>
      <c r="O24" s="569"/>
      <c r="P24" s="569"/>
      <c r="Q24" s="569"/>
      <c r="R24" s="569"/>
      <c r="S24" s="569"/>
      <c r="T24" s="164"/>
      <c r="U24" s="165"/>
      <c r="V24" s="165"/>
      <c r="W24" s="165"/>
      <c r="X24" s="166"/>
      <c r="Y24" s="492">
        <v>0.043</v>
      </c>
      <c r="Z24" s="493"/>
      <c r="AA24" s="493"/>
      <c r="AB24" s="494"/>
      <c r="AC24" s="489" t="s">
        <v>346</v>
      </c>
      <c r="AD24" s="490"/>
      <c r="AE24" s="490"/>
      <c r="AF24" s="490"/>
      <c r="AG24" s="490"/>
      <c r="AH24" s="490"/>
      <c r="AI24" s="490"/>
      <c r="AJ24" s="490"/>
      <c r="AK24" s="490"/>
      <c r="AL24" s="490"/>
      <c r="AM24" s="490"/>
      <c r="AN24" s="490"/>
      <c r="AO24" s="490"/>
      <c r="AP24" s="490"/>
      <c r="AQ24" s="490"/>
      <c r="AR24" s="490"/>
      <c r="AS24" s="490"/>
      <c r="AT24" s="490"/>
      <c r="AU24" s="490"/>
      <c r="AV24" s="490"/>
      <c r="AW24" s="490"/>
      <c r="AX24" s="490"/>
      <c r="AY24" s="491"/>
      <c r="AZ24" s="492">
        <v>0.023</v>
      </c>
      <c r="BA24" s="493"/>
      <c r="BB24" s="493"/>
      <c r="BC24" s="494"/>
      <c r="BD24" s="144"/>
      <c r="BE24" s="144"/>
      <c r="BF24" s="144"/>
      <c r="BG24" s="527"/>
      <c r="BH24" s="528"/>
      <c r="BI24" s="528"/>
      <c r="BJ24" s="528"/>
      <c r="BK24" s="529"/>
      <c r="BL24" s="658"/>
      <c r="BM24" s="658"/>
      <c r="BN24" s="658"/>
      <c r="BO24" s="658"/>
      <c r="BP24" s="658"/>
      <c r="BQ24" s="659" t="s">
        <v>385</v>
      </c>
      <c r="BR24" s="660"/>
      <c r="BS24" s="660"/>
      <c r="BT24" s="660"/>
      <c r="BU24" s="660"/>
      <c r="BV24" s="660"/>
      <c r="BW24" s="660"/>
      <c r="BX24" s="661"/>
      <c r="BY24" s="659" t="s">
        <v>386</v>
      </c>
      <c r="BZ24" s="660"/>
      <c r="CA24" s="660"/>
      <c r="CB24" s="660"/>
      <c r="CC24" s="660"/>
      <c r="CD24" s="660"/>
      <c r="CE24" s="660"/>
      <c r="CF24" s="665"/>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row>
    <row r="25" spans="2:109" ht="12" customHeight="1">
      <c r="B25" s="559" t="s">
        <v>274</v>
      </c>
      <c r="C25" s="569"/>
      <c r="D25" s="569"/>
      <c r="E25" s="569"/>
      <c r="F25" s="569"/>
      <c r="G25" s="569"/>
      <c r="H25" s="569"/>
      <c r="I25" s="569"/>
      <c r="J25" s="569"/>
      <c r="K25" s="569"/>
      <c r="L25" s="569"/>
      <c r="M25" s="569"/>
      <c r="N25" s="569"/>
      <c r="O25" s="569"/>
      <c r="P25" s="569"/>
      <c r="Q25" s="569"/>
      <c r="R25" s="569"/>
      <c r="S25" s="569"/>
      <c r="T25" s="164"/>
      <c r="U25" s="165"/>
      <c r="V25" s="165"/>
      <c r="W25" s="165"/>
      <c r="X25" s="166"/>
      <c r="Y25" s="492">
        <v>0.043</v>
      </c>
      <c r="Z25" s="493"/>
      <c r="AA25" s="493"/>
      <c r="AB25" s="494"/>
      <c r="AC25" s="489" t="s">
        <v>347</v>
      </c>
      <c r="AD25" s="490"/>
      <c r="AE25" s="490"/>
      <c r="AF25" s="490"/>
      <c r="AG25" s="490"/>
      <c r="AH25" s="490"/>
      <c r="AI25" s="490"/>
      <c r="AJ25" s="490"/>
      <c r="AK25" s="490"/>
      <c r="AL25" s="490"/>
      <c r="AM25" s="490"/>
      <c r="AN25" s="490"/>
      <c r="AO25" s="490"/>
      <c r="AP25" s="490"/>
      <c r="AQ25" s="490"/>
      <c r="AR25" s="490"/>
      <c r="AS25" s="490"/>
      <c r="AT25" s="490"/>
      <c r="AU25" s="490"/>
      <c r="AV25" s="490"/>
      <c r="AW25" s="490"/>
      <c r="AX25" s="490"/>
      <c r="AY25" s="491"/>
      <c r="AZ25" s="492">
        <v>0.024</v>
      </c>
      <c r="BA25" s="493"/>
      <c r="BB25" s="493"/>
      <c r="BC25" s="494"/>
      <c r="BD25" s="144"/>
      <c r="BE25" s="144"/>
      <c r="BF25" s="144"/>
      <c r="BG25" s="630" t="s">
        <v>427</v>
      </c>
      <c r="BH25" s="631"/>
      <c r="BI25" s="631"/>
      <c r="BJ25" s="631"/>
      <c r="BK25" s="632"/>
      <c r="BL25" s="653" t="s">
        <v>393</v>
      </c>
      <c r="BM25" s="654"/>
      <c r="BN25" s="654"/>
      <c r="BO25" s="654"/>
      <c r="BP25" s="655"/>
      <c r="BQ25" s="153" t="s">
        <v>390</v>
      </c>
      <c r="BR25" s="149"/>
      <c r="BS25" s="149"/>
      <c r="BT25" s="149"/>
      <c r="BU25" s="149"/>
      <c r="BV25" s="149"/>
      <c r="BW25" s="149"/>
      <c r="BX25" s="149"/>
      <c r="BY25" s="153" t="s">
        <v>390</v>
      </c>
      <c r="BZ25" s="149"/>
      <c r="CA25" s="149"/>
      <c r="CB25" s="149"/>
      <c r="CC25" s="149"/>
      <c r="CD25" s="149"/>
      <c r="CE25" s="145"/>
      <c r="CF25" s="150"/>
      <c r="CG25" s="144"/>
      <c r="CH25" s="144"/>
      <c r="CI25" s="144"/>
      <c r="CJ25" s="144"/>
      <c r="CK25" s="144"/>
      <c r="CL25" s="144"/>
      <c r="CM25" s="144"/>
      <c r="CN25" s="144"/>
      <c r="CO25" s="144"/>
      <c r="CP25" s="144"/>
      <c r="CQ25" s="144"/>
      <c r="CR25" s="144"/>
      <c r="CS25" s="144"/>
      <c r="CT25" s="144"/>
      <c r="CU25" s="144"/>
      <c r="CV25" s="144"/>
      <c r="CW25" s="144"/>
      <c r="CX25" s="144"/>
      <c r="CY25" s="144"/>
      <c r="CZ25" s="144"/>
      <c r="DA25" s="144"/>
      <c r="DB25" s="144"/>
      <c r="DC25" s="144"/>
      <c r="DD25" s="144"/>
      <c r="DE25" s="144"/>
    </row>
    <row r="26" spans="2:109" ht="12" customHeight="1">
      <c r="B26" s="559" t="s">
        <v>275</v>
      </c>
      <c r="C26" s="569"/>
      <c r="D26" s="569"/>
      <c r="E26" s="569"/>
      <c r="F26" s="569"/>
      <c r="G26" s="569"/>
      <c r="H26" s="569"/>
      <c r="I26" s="569"/>
      <c r="J26" s="569"/>
      <c r="K26" s="569"/>
      <c r="L26" s="569"/>
      <c r="M26" s="569"/>
      <c r="N26" s="569"/>
      <c r="O26" s="569"/>
      <c r="P26" s="569"/>
      <c r="Q26" s="569"/>
      <c r="R26" s="569"/>
      <c r="S26" s="569"/>
      <c r="T26" s="164"/>
      <c r="U26" s="165"/>
      <c r="V26" s="165"/>
      <c r="W26" s="165"/>
      <c r="X26" s="166"/>
      <c r="Y26" s="492">
        <v>0.042</v>
      </c>
      <c r="Z26" s="493"/>
      <c r="AA26" s="493"/>
      <c r="AB26" s="494"/>
      <c r="AC26" s="489" t="s">
        <v>348</v>
      </c>
      <c r="AD26" s="490"/>
      <c r="AE26" s="490"/>
      <c r="AF26" s="490"/>
      <c r="AG26" s="490"/>
      <c r="AH26" s="490"/>
      <c r="AI26" s="490"/>
      <c r="AJ26" s="490"/>
      <c r="AK26" s="490"/>
      <c r="AL26" s="490"/>
      <c r="AM26" s="490"/>
      <c r="AN26" s="490"/>
      <c r="AO26" s="490"/>
      <c r="AP26" s="490"/>
      <c r="AQ26" s="490"/>
      <c r="AR26" s="490"/>
      <c r="AS26" s="490"/>
      <c r="AT26" s="490"/>
      <c r="AU26" s="490"/>
      <c r="AV26" s="490"/>
      <c r="AW26" s="490"/>
      <c r="AX26" s="490"/>
      <c r="AY26" s="491"/>
      <c r="AZ26" s="492">
        <v>0.027</v>
      </c>
      <c r="BA26" s="493"/>
      <c r="BB26" s="493"/>
      <c r="BC26" s="494"/>
      <c r="BD26" s="144"/>
      <c r="BE26" s="144"/>
      <c r="BF26" s="144"/>
      <c r="BG26" s="633"/>
      <c r="BH26" s="634"/>
      <c r="BI26" s="634"/>
      <c r="BJ26" s="634"/>
      <c r="BK26" s="635"/>
      <c r="BL26" s="626" t="s">
        <v>394</v>
      </c>
      <c r="BM26" s="627"/>
      <c r="BN26" s="627"/>
      <c r="BO26" s="627"/>
      <c r="BP26" s="628"/>
      <c r="BQ26" s="154" t="s">
        <v>391</v>
      </c>
      <c r="BR26" s="155"/>
      <c r="BS26" s="155"/>
      <c r="BT26" s="155"/>
      <c r="BU26" s="155"/>
      <c r="BV26" s="155"/>
      <c r="BW26" s="155"/>
      <c r="BX26" s="155"/>
      <c r="BY26" s="154" t="s">
        <v>391</v>
      </c>
      <c r="BZ26" s="155"/>
      <c r="CA26" s="155"/>
      <c r="CB26" s="155"/>
      <c r="CC26" s="155"/>
      <c r="CD26" s="155"/>
      <c r="CE26" s="155"/>
      <c r="CF26" s="156"/>
      <c r="CG26" s="144"/>
      <c r="CH26" s="144"/>
      <c r="CI26" s="144"/>
      <c r="CJ26" s="144"/>
      <c r="CK26" s="144"/>
      <c r="CL26" s="144"/>
      <c r="CM26" s="144"/>
      <c r="CN26" s="144"/>
      <c r="CO26" s="144"/>
      <c r="CP26" s="144"/>
      <c r="CQ26" s="144"/>
      <c r="CR26" s="144"/>
      <c r="CS26" s="144"/>
      <c r="CT26" s="144"/>
      <c r="CU26" s="144"/>
      <c r="CV26" s="144"/>
      <c r="CW26" s="144"/>
      <c r="CX26" s="144"/>
      <c r="CY26" s="144"/>
      <c r="CZ26" s="144"/>
      <c r="DA26" s="144"/>
      <c r="DB26" s="144"/>
      <c r="DC26" s="144"/>
      <c r="DD26" s="144"/>
      <c r="DE26" s="144"/>
    </row>
    <row r="27" spans="2:109" ht="12" customHeight="1">
      <c r="B27" s="559" t="s">
        <v>276</v>
      </c>
      <c r="C27" s="569"/>
      <c r="D27" s="569"/>
      <c r="E27" s="569"/>
      <c r="F27" s="569"/>
      <c r="G27" s="569"/>
      <c r="H27" s="569"/>
      <c r="I27" s="569"/>
      <c r="J27" s="569"/>
      <c r="K27" s="569"/>
      <c r="L27" s="569"/>
      <c r="M27" s="569"/>
      <c r="N27" s="569"/>
      <c r="O27" s="569"/>
      <c r="P27" s="569"/>
      <c r="Q27" s="569"/>
      <c r="R27" s="569"/>
      <c r="S27" s="569"/>
      <c r="T27" s="164"/>
      <c r="U27" s="165"/>
      <c r="V27" s="165"/>
      <c r="W27" s="165"/>
      <c r="X27" s="166"/>
      <c r="Y27" s="492">
        <v>0.041</v>
      </c>
      <c r="Z27" s="493"/>
      <c r="AA27" s="493"/>
      <c r="AB27" s="494"/>
      <c r="AC27" s="501" t="s">
        <v>349</v>
      </c>
      <c r="AD27" s="502"/>
      <c r="AE27" s="502"/>
      <c r="AF27" s="502"/>
      <c r="AG27" s="502"/>
      <c r="AH27" s="502"/>
      <c r="AI27" s="502"/>
      <c r="AJ27" s="502"/>
      <c r="AK27" s="502"/>
      <c r="AL27" s="502"/>
      <c r="AM27" s="502"/>
      <c r="AN27" s="502"/>
      <c r="AO27" s="502"/>
      <c r="AP27" s="502"/>
      <c r="AQ27" s="502"/>
      <c r="AR27" s="502"/>
      <c r="AS27" s="502"/>
      <c r="AT27" s="502"/>
      <c r="AU27" s="502"/>
      <c r="AV27" s="502"/>
      <c r="AW27" s="502"/>
      <c r="AX27" s="502"/>
      <c r="AY27" s="503"/>
      <c r="AZ27" s="495">
        <v>0.028</v>
      </c>
      <c r="BA27" s="496"/>
      <c r="BB27" s="496"/>
      <c r="BC27" s="497"/>
      <c r="BD27" s="144"/>
      <c r="BE27" s="144"/>
      <c r="BF27" s="144"/>
      <c r="BG27" s="633"/>
      <c r="BH27" s="634"/>
      <c r="BI27" s="634"/>
      <c r="BJ27" s="634"/>
      <c r="BK27" s="635"/>
      <c r="BL27" s="626" t="s">
        <v>395</v>
      </c>
      <c r="BM27" s="627"/>
      <c r="BN27" s="627"/>
      <c r="BO27" s="627"/>
      <c r="BP27" s="628"/>
      <c r="BQ27" s="154" t="s">
        <v>389</v>
      </c>
      <c r="BR27" s="155"/>
      <c r="BS27" s="155"/>
      <c r="BT27" s="155"/>
      <c r="BU27" s="155"/>
      <c r="BV27" s="155"/>
      <c r="BW27" s="155"/>
      <c r="BX27" s="155"/>
      <c r="BY27" s="154" t="s">
        <v>392</v>
      </c>
      <c r="BZ27" s="155"/>
      <c r="CA27" s="155"/>
      <c r="CB27" s="155"/>
      <c r="CC27" s="155"/>
      <c r="CD27" s="155"/>
      <c r="CE27" s="155"/>
      <c r="CF27" s="156"/>
      <c r="CG27" s="144"/>
      <c r="CH27" s="144"/>
      <c r="CI27" s="144"/>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row>
    <row r="28" spans="2:109" ht="12" customHeight="1">
      <c r="B28" s="559" t="s">
        <v>277</v>
      </c>
      <c r="C28" s="569"/>
      <c r="D28" s="569"/>
      <c r="E28" s="569"/>
      <c r="F28" s="569"/>
      <c r="G28" s="569"/>
      <c r="H28" s="569"/>
      <c r="I28" s="569"/>
      <c r="J28" s="569"/>
      <c r="K28" s="569"/>
      <c r="L28" s="569"/>
      <c r="M28" s="569"/>
      <c r="N28" s="569"/>
      <c r="O28" s="569"/>
      <c r="P28" s="569"/>
      <c r="Q28" s="569"/>
      <c r="R28" s="569"/>
      <c r="S28" s="569"/>
      <c r="T28" s="164"/>
      <c r="U28" s="165"/>
      <c r="V28" s="165"/>
      <c r="W28" s="165"/>
      <c r="X28" s="166"/>
      <c r="Y28" s="492">
        <v>0.038</v>
      </c>
      <c r="Z28" s="493"/>
      <c r="AA28" s="493"/>
      <c r="AB28" s="494"/>
      <c r="AC28" s="504" t="s">
        <v>343</v>
      </c>
      <c r="AD28" s="505"/>
      <c r="AE28" s="505"/>
      <c r="AF28" s="505"/>
      <c r="AG28" s="505"/>
      <c r="AH28" s="505"/>
      <c r="AI28" s="505"/>
      <c r="AJ28" s="505"/>
      <c r="AK28" s="505"/>
      <c r="AL28" s="505"/>
      <c r="AM28" s="505"/>
      <c r="AN28" s="505"/>
      <c r="AO28" s="505"/>
      <c r="AP28" s="505"/>
      <c r="AQ28" s="505"/>
      <c r="AR28" s="505"/>
      <c r="AS28" s="505"/>
      <c r="AT28" s="505"/>
      <c r="AU28" s="505"/>
      <c r="AV28" s="505"/>
      <c r="AW28" s="505"/>
      <c r="AX28" s="505"/>
      <c r="AY28" s="506"/>
      <c r="AZ28" s="498">
        <v>0.042</v>
      </c>
      <c r="BA28" s="499"/>
      <c r="BB28" s="499"/>
      <c r="BC28" s="500"/>
      <c r="BD28" s="144"/>
      <c r="BE28" s="144"/>
      <c r="BF28" s="144"/>
      <c r="BG28" s="636"/>
      <c r="BH28" s="637"/>
      <c r="BI28" s="637"/>
      <c r="BJ28" s="637"/>
      <c r="BK28" s="638"/>
      <c r="BL28" s="629" t="s">
        <v>440</v>
      </c>
      <c r="BM28" s="508"/>
      <c r="BN28" s="508"/>
      <c r="BO28" s="508"/>
      <c r="BP28" s="509"/>
      <c r="BQ28" s="206" t="s">
        <v>428</v>
      </c>
      <c r="BR28" s="151"/>
      <c r="BS28" s="151"/>
      <c r="BT28" s="151"/>
      <c r="BU28" s="151"/>
      <c r="BV28" s="151"/>
      <c r="BW28" s="151"/>
      <c r="BX28" s="151"/>
      <c r="BY28" s="206" t="s">
        <v>429</v>
      </c>
      <c r="BZ28" s="151"/>
      <c r="CA28" s="151"/>
      <c r="CB28" s="151"/>
      <c r="CC28" s="151"/>
      <c r="CD28" s="151"/>
      <c r="CE28" s="151"/>
      <c r="CF28" s="152"/>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c r="DE28" s="144"/>
    </row>
    <row r="29" spans="2:109" ht="12" customHeight="1">
      <c r="B29" s="559" t="s">
        <v>278</v>
      </c>
      <c r="C29" s="569"/>
      <c r="D29" s="569"/>
      <c r="E29" s="569"/>
      <c r="F29" s="569"/>
      <c r="G29" s="569"/>
      <c r="H29" s="569"/>
      <c r="I29" s="569"/>
      <c r="J29" s="569"/>
      <c r="K29" s="569"/>
      <c r="L29" s="569"/>
      <c r="M29" s="569"/>
      <c r="N29" s="569"/>
      <c r="O29" s="569"/>
      <c r="P29" s="569"/>
      <c r="Q29" s="569"/>
      <c r="R29" s="569"/>
      <c r="S29" s="569"/>
      <c r="T29" s="164"/>
      <c r="U29" s="165"/>
      <c r="V29" s="165"/>
      <c r="W29" s="165"/>
      <c r="X29" s="166"/>
      <c r="Y29" s="492">
        <v>0.037</v>
      </c>
      <c r="Z29" s="493"/>
      <c r="AA29" s="493"/>
      <c r="AB29" s="494"/>
      <c r="AC29" s="489" t="s">
        <v>350</v>
      </c>
      <c r="AD29" s="490"/>
      <c r="AE29" s="490"/>
      <c r="AF29" s="490"/>
      <c r="AG29" s="490"/>
      <c r="AH29" s="490"/>
      <c r="AI29" s="490"/>
      <c r="AJ29" s="490"/>
      <c r="AK29" s="490"/>
      <c r="AL29" s="490"/>
      <c r="AM29" s="490"/>
      <c r="AN29" s="490"/>
      <c r="AO29" s="490"/>
      <c r="AP29" s="490"/>
      <c r="AQ29" s="490"/>
      <c r="AR29" s="490"/>
      <c r="AS29" s="490"/>
      <c r="AT29" s="490"/>
      <c r="AU29" s="490"/>
      <c r="AV29" s="490"/>
      <c r="AW29" s="490"/>
      <c r="AX29" s="490"/>
      <c r="AY29" s="491"/>
      <c r="AZ29" s="492">
        <v>0.042</v>
      </c>
      <c r="BA29" s="493"/>
      <c r="BB29" s="493"/>
      <c r="BC29" s="494"/>
      <c r="BD29" s="144"/>
      <c r="BE29" s="144"/>
      <c r="BF29" s="144"/>
      <c r="BG29" s="144"/>
      <c r="BH29" s="144"/>
      <c r="BI29" s="144"/>
      <c r="BJ29" s="144"/>
      <c r="BK29" s="144"/>
      <c r="BL29" s="193"/>
      <c r="BM29" s="192"/>
      <c r="BN29" s="192"/>
      <c r="BO29" s="192"/>
      <c r="BP29" s="192"/>
      <c r="BQ29" s="145"/>
      <c r="BR29" s="145"/>
      <c r="BS29" s="145"/>
      <c r="BT29" s="145"/>
      <c r="BU29" s="145"/>
      <c r="BV29" s="145"/>
      <c r="BW29" s="145"/>
      <c r="BX29" s="145"/>
      <c r="BY29" s="145"/>
      <c r="BZ29" s="145"/>
      <c r="CA29" s="145"/>
      <c r="CB29" s="145"/>
      <c r="CC29" s="145"/>
      <c r="CD29" s="145"/>
      <c r="CE29" s="145"/>
      <c r="CF29" s="145"/>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row>
    <row r="30" spans="2:109" ht="12" customHeight="1">
      <c r="B30" s="559" t="s">
        <v>279</v>
      </c>
      <c r="C30" s="569"/>
      <c r="D30" s="569"/>
      <c r="E30" s="569"/>
      <c r="F30" s="569"/>
      <c r="G30" s="569"/>
      <c r="H30" s="569"/>
      <c r="I30" s="569"/>
      <c r="J30" s="569"/>
      <c r="K30" s="569"/>
      <c r="L30" s="569"/>
      <c r="M30" s="569"/>
      <c r="N30" s="569"/>
      <c r="O30" s="569"/>
      <c r="P30" s="569"/>
      <c r="Q30" s="569"/>
      <c r="R30" s="569"/>
      <c r="S30" s="569"/>
      <c r="T30" s="164"/>
      <c r="U30" s="165"/>
      <c r="V30" s="165"/>
      <c r="W30" s="165"/>
      <c r="X30" s="166"/>
      <c r="Y30" s="492">
        <v>0.038</v>
      </c>
      <c r="Z30" s="493"/>
      <c r="AA30" s="493"/>
      <c r="AB30" s="494"/>
      <c r="AC30" s="489" t="s">
        <v>351</v>
      </c>
      <c r="AD30" s="490"/>
      <c r="AE30" s="490"/>
      <c r="AF30" s="490"/>
      <c r="AG30" s="490"/>
      <c r="AH30" s="490"/>
      <c r="AI30" s="490"/>
      <c r="AJ30" s="490"/>
      <c r="AK30" s="490"/>
      <c r="AL30" s="490"/>
      <c r="AM30" s="490"/>
      <c r="AN30" s="490"/>
      <c r="AO30" s="490"/>
      <c r="AP30" s="490"/>
      <c r="AQ30" s="490"/>
      <c r="AR30" s="490"/>
      <c r="AS30" s="490"/>
      <c r="AT30" s="490"/>
      <c r="AU30" s="490"/>
      <c r="AV30" s="490"/>
      <c r="AW30" s="490"/>
      <c r="AX30" s="490"/>
      <c r="AY30" s="491"/>
      <c r="AZ30" s="492">
        <v>0.038</v>
      </c>
      <c r="BA30" s="493"/>
      <c r="BB30" s="493"/>
      <c r="BC30" s="494"/>
      <c r="BD30" s="144"/>
      <c r="BE30" s="144"/>
      <c r="BF30" s="144"/>
      <c r="BG30" s="147" t="s">
        <v>396</v>
      </c>
      <c r="BH30" s="145"/>
      <c r="BI30" s="145"/>
      <c r="BJ30" s="145"/>
      <c r="BP30" s="145"/>
      <c r="BQ30" s="145"/>
      <c r="BR30" s="145"/>
      <c r="BS30" s="145"/>
      <c r="BT30" s="145"/>
      <c r="BU30" s="145"/>
      <c r="BV30" s="145"/>
      <c r="BW30" s="145"/>
      <c r="BX30" s="145"/>
      <c r="BY30" s="145"/>
      <c r="BZ30" s="145"/>
      <c r="CA30" s="145"/>
      <c r="CB30" s="145"/>
      <c r="CC30" s="145"/>
      <c r="CD30" s="145"/>
      <c r="CE30" s="145"/>
      <c r="CF30" s="145"/>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row>
    <row r="31" spans="2:109" ht="12" customHeight="1">
      <c r="B31" s="559" t="s">
        <v>280</v>
      </c>
      <c r="C31" s="569"/>
      <c r="D31" s="569"/>
      <c r="E31" s="569"/>
      <c r="F31" s="569"/>
      <c r="G31" s="569"/>
      <c r="H31" s="569"/>
      <c r="I31" s="569"/>
      <c r="J31" s="569"/>
      <c r="K31" s="569"/>
      <c r="L31" s="569"/>
      <c r="M31" s="569"/>
      <c r="N31" s="569"/>
      <c r="O31" s="569"/>
      <c r="P31" s="569"/>
      <c r="Q31" s="569"/>
      <c r="R31" s="569"/>
      <c r="S31" s="569"/>
      <c r="T31" s="164"/>
      <c r="U31" s="165"/>
      <c r="V31" s="165"/>
      <c r="W31" s="165"/>
      <c r="X31" s="166"/>
      <c r="Y31" s="492">
        <v>0.037</v>
      </c>
      <c r="Z31" s="493"/>
      <c r="AA31" s="493"/>
      <c r="AB31" s="494"/>
      <c r="AC31" s="573" t="s">
        <v>352</v>
      </c>
      <c r="AD31" s="574"/>
      <c r="AE31" s="574"/>
      <c r="AF31" s="574"/>
      <c r="AG31" s="574"/>
      <c r="AH31" s="574"/>
      <c r="AI31" s="574"/>
      <c r="AJ31" s="574"/>
      <c r="AK31" s="574"/>
      <c r="AL31" s="574"/>
      <c r="AM31" s="574"/>
      <c r="AN31" s="574"/>
      <c r="AO31" s="574"/>
      <c r="AP31" s="574"/>
      <c r="AQ31" s="574"/>
      <c r="AR31" s="574"/>
      <c r="AS31" s="574"/>
      <c r="AT31" s="574"/>
      <c r="AU31" s="574"/>
      <c r="AV31" s="574"/>
      <c r="AW31" s="574"/>
      <c r="AX31" s="574"/>
      <c r="AY31" s="575"/>
      <c r="AZ31" s="495">
        <v>0.034</v>
      </c>
      <c r="BA31" s="496"/>
      <c r="BB31" s="496"/>
      <c r="BC31" s="497"/>
      <c r="BD31" s="144"/>
      <c r="BE31" s="144"/>
      <c r="BF31" s="144"/>
      <c r="BG31" s="647" t="s">
        <v>388</v>
      </c>
      <c r="BH31" s="648"/>
      <c r="BI31" s="648"/>
      <c r="BJ31" s="648"/>
      <c r="BK31" s="648"/>
      <c r="BL31" s="648"/>
      <c r="BM31" s="648"/>
      <c r="BN31" s="648"/>
      <c r="BO31" s="649"/>
      <c r="BP31" s="644" t="s">
        <v>397</v>
      </c>
      <c r="BQ31" s="645"/>
      <c r="BR31" s="645"/>
      <c r="BS31" s="645"/>
      <c r="BT31" s="645"/>
      <c r="BU31" s="645"/>
      <c r="BV31" s="645"/>
      <c r="BW31" s="645"/>
      <c r="BX31" s="645"/>
      <c r="BY31" s="645"/>
      <c r="BZ31" s="645"/>
      <c r="CA31" s="645"/>
      <c r="CB31" s="645"/>
      <c r="CC31" s="645"/>
      <c r="CD31" s="645"/>
      <c r="CE31" s="645"/>
      <c r="CF31" s="646"/>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row>
    <row r="32" spans="2:109" ht="12" customHeight="1">
      <c r="B32" s="559" t="s">
        <v>281</v>
      </c>
      <c r="C32" s="569"/>
      <c r="D32" s="569"/>
      <c r="E32" s="569"/>
      <c r="F32" s="569"/>
      <c r="G32" s="569"/>
      <c r="H32" s="569"/>
      <c r="I32" s="569"/>
      <c r="J32" s="569"/>
      <c r="K32" s="569"/>
      <c r="L32" s="569"/>
      <c r="M32" s="569"/>
      <c r="N32" s="569"/>
      <c r="O32" s="569"/>
      <c r="P32" s="569"/>
      <c r="Q32" s="569"/>
      <c r="R32" s="569"/>
      <c r="S32" s="569"/>
      <c r="T32" s="164"/>
      <c r="U32" s="165"/>
      <c r="V32" s="165"/>
      <c r="W32" s="165"/>
      <c r="X32" s="166"/>
      <c r="Y32" s="492">
        <v>0.036</v>
      </c>
      <c r="Z32" s="493"/>
      <c r="AA32" s="493"/>
      <c r="AB32" s="494"/>
      <c r="AC32" s="504" t="s">
        <v>344</v>
      </c>
      <c r="AD32" s="505"/>
      <c r="AE32" s="505"/>
      <c r="AF32" s="505"/>
      <c r="AG32" s="505"/>
      <c r="AH32" s="505"/>
      <c r="AI32" s="505"/>
      <c r="AJ32" s="505"/>
      <c r="AK32" s="505"/>
      <c r="AL32" s="505"/>
      <c r="AM32" s="505"/>
      <c r="AN32" s="505"/>
      <c r="AO32" s="505"/>
      <c r="AP32" s="505"/>
      <c r="AQ32" s="505"/>
      <c r="AR32" s="505"/>
      <c r="AS32" s="505"/>
      <c r="AT32" s="505"/>
      <c r="AU32" s="505"/>
      <c r="AV32" s="505"/>
      <c r="AW32" s="505"/>
      <c r="AX32" s="505"/>
      <c r="AY32" s="506"/>
      <c r="AZ32" s="557">
        <v>0.022</v>
      </c>
      <c r="BA32" s="451"/>
      <c r="BB32" s="451"/>
      <c r="BC32" s="558"/>
      <c r="BD32" s="144"/>
      <c r="BE32" s="144"/>
      <c r="BF32" s="144"/>
      <c r="BG32" s="650"/>
      <c r="BH32" s="651"/>
      <c r="BI32" s="651"/>
      <c r="BJ32" s="651"/>
      <c r="BK32" s="651"/>
      <c r="BL32" s="651"/>
      <c r="BM32" s="651"/>
      <c r="BN32" s="651"/>
      <c r="BO32" s="652"/>
      <c r="BP32" s="518" t="s">
        <v>384</v>
      </c>
      <c r="BQ32" s="519"/>
      <c r="BR32" s="519"/>
      <c r="BS32" s="519"/>
      <c r="BT32" s="519"/>
      <c r="BU32" s="519"/>
      <c r="BV32" s="519"/>
      <c r="BW32" s="519"/>
      <c r="BX32" s="519"/>
      <c r="BY32" s="518" t="str">
        <f>'温熱係数表'!$P$1&amp;"地域"</f>
        <v>6地域</v>
      </c>
      <c r="BZ32" s="519"/>
      <c r="CA32" s="519"/>
      <c r="CB32" s="519"/>
      <c r="CC32" s="519"/>
      <c r="CD32" s="519"/>
      <c r="CE32" s="519"/>
      <c r="CF32" s="520"/>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DE32" s="144"/>
    </row>
    <row r="33" spans="2:109" ht="12" customHeight="1">
      <c r="B33" s="559" t="s">
        <v>282</v>
      </c>
      <c r="C33" s="569"/>
      <c r="D33" s="569"/>
      <c r="E33" s="569"/>
      <c r="F33" s="569"/>
      <c r="G33" s="569"/>
      <c r="H33" s="569"/>
      <c r="I33" s="569"/>
      <c r="J33" s="569"/>
      <c r="K33" s="569"/>
      <c r="L33" s="569"/>
      <c r="M33" s="569"/>
      <c r="N33" s="569"/>
      <c r="O33" s="569"/>
      <c r="P33" s="569"/>
      <c r="Q33" s="569"/>
      <c r="R33" s="569"/>
      <c r="S33" s="569"/>
      <c r="T33" s="164"/>
      <c r="U33" s="165"/>
      <c r="V33" s="165"/>
      <c r="W33" s="165"/>
      <c r="X33" s="166"/>
      <c r="Y33" s="492">
        <v>0.038</v>
      </c>
      <c r="Z33" s="493"/>
      <c r="AA33" s="493"/>
      <c r="AB33" s="494"/>
      <c r="AC33" s="489" t="s">
        <v>353</v>
      </c>
      <c r="AD33" s="490"/>
      <c r="AE33" s="490"/>
      <c r="AF33" s="490"/>
      <c r="AG33" s="490"/>
      <c r="AH33" s="490"/>
      <c r="AI33" s="490"/>
      <c r="AJ33" s="490"/>
      <c r="AK33" s="490"/>
      <c r="AL33" s="490"/>
      <c r="AM33" s="490"/>
      <c r="AN33" s="490"/>
      <c r="AO33" s="490"/>
      <c r="AP33" s="490"/>
      <c r="AQ33" s="490"/>
      <c r="AR33" s="490"/>
      <c r="AS33" s="490"/>
      <c r="AT33" s="490"/>
      <c r="AU33" s="490"/>
      <c r="AV33" s="490"/>
      <c r="AW33" s="490"/>
      <c r="AX33" s="490"/>
      <c r="AY33" s="491"/>
      <c r="AZ33" s="492">
        <v>0.021</v>
      </c>
      <c r="BA33" s="493"/>
      <c r="BB33" s="493"/>
      <c r="BC33" s="494"/>
      <c r="BD33" s="144"/>
      <c r="BE33" s="144"/>
      <c r="BF33" s="144"/>
      <c r="BG33" s="530" t="s">
        <v>393</v>
      </c>
      <c r="BH33" s="531"/>
      <c r="BI33" s="531"/>
      <c r="BJ33" s="531"/>
      <c r="BK33" s="531"/>
      <c r="BL33" s="531"/>
      <c r="BM33" s="531"/>
      <c r="BN33" s="531"/>
      <c r="BO33" s="532"/>
      <c r="BP33" s="533">
        <f>IF('温熱係数表'!$P$1=1,2.91,IF('温熱係数表'!$P$1=2,2.91,IF('温熱係数表'!$P$1=3,2.91,IF('温熱係数表'!$P$1=4,4.07,IF('温熱係数表'!$P$1=5,6.51,IF('温熱係数表'!$P$1=6,6.51,IF('温熱係数表'!$P$1=7,6.51,"-")))))))</f>
        <v>6.51</v>
      </c>
      <c r="BQ33" s="531"/>
      <c r="BR33" s="531"/>
      <c r="BS33" s="531"/>
      <c r="BT33" s="531"/>
      <c r="BU33" s="531"/>
      <c r="BV33" s="531"/>
      <c r="BW33" s="531"/>
      <c r="BX33" s="531"/>
      <c r="BY33" s="531"/>
      <c r="BZ33" s="531"/>
      <c r="CA33" s="531"/>
      <c r="CB33" s="531"/>
      <c r="CC33" s="531"/>
      <c r="CD33" s="531"/>
      <c r="CE33" s="531"/>
      <c r="CF33" s="53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c r="DC33" s="144"/>
      <c r="DD33" s="144"/>
      <c r="DE33" s="144"/>
    </row>
    <row r="34" spans="2:109" ht="12" customHeight="1">
      <c r="B34" s="559" t="s">
        <v>283</v>
      </c>
      <c r="C34" s="569"/>
      <c r="D34" s="569"/>
      <c r="E34" s="569"/>
      <c r="F34" s="569"/>
      <c r="G34" s="569"/>
      <c r="H34" s="569"/>
      <c r="I34" s="569"/>
      <c r="J34" s="569"/>
      <c r="K34" s="569"/>
      <c r="L34" s="569"/>
      <c r="M34" s="569"/>
      <c r="N34" s="569"/>
      <c r="O34" s="569"/>
      <c r="P34" s="569"/>
      <c r="Q34" s="569"/>
      <c r="R34" s="569"/>
      <c r="S34" s="569"/>
      <c r="T34" s="164"/>
      <c r="U34" s="165"/>
      <c r="V34" s="165"/>
      <c r="W34" s="165"/>
      <c r="X34" s="166"/>
      <c r="Y34" s="492">
        <v>0.037</v>
      </c>
      <c r="Z34" s="493"/>
      <c r="AA34" s="493"/>
      <c r="AB34" s="494"/>
      <c r="AC34" s="489" t="s">
        <v>354</v>
      </c>
      <c r="AD34" s="490"/>
      <c r="AE34" s="490"/>
      <c r="AF34" s="490"/>
      <c r="AG34" s="490"/>
      <c r="AH34" s="490"/>
      <c r="AI34" s="490"/>
      <c r="AJ34" s="490"/>
      <c r="AK34" s="490"/>
      <c r="AL34" s="490"/>
      <c r="AM34" s="490"/>
      <c r="AN34" s="490"/>
      <c r="AO34" s="490"/>
      <c r="AP34" s="490"/>
      <c r="AQ34" s="490"/>
      <c r="AR34" s="490"/>
      <c r="AS34" s="490"/>
      <c r="AT34" s="490"/>
      <c r="AU34" s="490"/>
      <c r="AV34" s="490"/>
      <c r="AW34" s="490"/>
      <c r="AX34" s="490"/>
      <c r="AY34" s="491"/>
      <c r="AZ34" s="492">
        <v>0.02</v>
      </c>
      <c r="BA34" s="493"/>
      <c r="BB34" s="493"/>
      <c r="BC34" s="494"/>
      <c r="BD34" s="144"/>
      <c r="BE34" s="144"/>
      <c r="BF34" s="144"/>
      <c r="BG34" s="513" t="s">
        <v>394</v>
      </c>
      <c r="BH34" s="514"/>
      <c r="BI34" s="514"/>
      <c r="BJ34" s="514"/>
      <c r="BK34" s="514"/>
      <c r="BL34" s="514"/>
      <c r="BM34" s="514"/>
      <c r="BN34" s="514"/>
      <c r="BO34" s="515"/>
      <c r="BP34" s="516">
        <f>IF('温熱係数表'!$P$1=1,2.33,IF('温熱係数表'!$P$1=2,2.33,IF('温熱係数表'!$P$1=3,2.33,IF('温熱係数表'!$P$1=4,3.49,IF('温熱係数表'!$P$1=5,4.65,IF('温熱係数表'!$P$1=6,4.65,IF('温熱係数表'!$P$1=7,4.65,"-")))))))</f>
        <v>4.65</v>
      </c>
      <c r="BQ34" s="514"/>
      <c r="BR34" s="514"/>
      <c r="BS34" s="514"/>
      <c r="BT34" s="514"/>
      <c r="BU34" s="514"/>
      <c r="BV34" s="514"/>
      <c r="BW34" s="514"/>
      <c r="BX34" s="514"/>
      <c r="BY34" s="514"/>
      <c r="BZ34" s="514"/>
      <c r="CA34" s="514"/>
      <c r="CB34" s="514"/>
      <c r="CC34" s="514"/>
      <c r="CD34" s="514"/>
      <c r="CE34" s="514"/>
      <c r="CF34" s="517"/>
      <c r="CG34" s="144"/>
      <c r="CH34" s="144"/>
      <c r="CI34" s="144"/>
      <c r="CJ34" s="144"/>
      <c r="CK34" s="144"/>
      <c r="CL34" s="144"/>
      <c r="CM34" s="144"/>
      <c r="CN34" s="144"/>
      <c r="CO34" s="144"/>
      <c r="CP34" s="144"/>
      <c r="CQ34" s="144"/>
      <c r="CR34" s="144"/>
      <c r="CS34" s="144"/>
      <c r="CT34" s="144"/>
      <c r="CU34" s="144"/>
      <c r="CV34" s="144"/>
      <c r="CW34" s="144"/>
      <c r="CX34" s="144"/>
      <c r="CY34" s="144"/>
      <c r="CZ34" s="144"/>
      <c r="DA34" s="144"/>
      <c r="DB34" s="144"/>
      <c r="DC34" s="144"/>
      <c r="DD34" s="144"/>
      <c r="DE34" s="144"/>
    </row>
    <row r="35" spans="2:109" ht="12" customHeight="1">
      <c r="B35" s="559" t="s">
        <v>284</v>
      </c>
      <c r="C35" s="569"/>
      <c r="D35" s="569"/>
      <c r="E35" s="569"/>
      <c r="F35" s="569"/>
      <c r="G35" s="569"/>
      <c r="H35" s="569"/>
      <c r="I35" s="569"/>
      <c r="J35" s="569"/>
      <c r="K35" s="569"/>
      <c r="L35" s="569"/>
      <c r="M35" s="569"/>
      <c r="N35" s="569"/>
      <c r="O35" s="569"/>
      <c r="P35" s="569"/>
      <c r="Q35" s="569"/>
      <c r="R35" s="569"/>
      <c r="S35" s="569"/>
      <c r="T35" s="164"/>
      <c r="U35" s="165"/>
      <c r="V35" s="165"/>
      <c r="W35" s="165"/>
      <c r="X35" s="166"/>
      <c r="Y35" s="492">
        <v>0.036</v>
      </c>
      <c r="Z35" s="493"/>
      <c r="AA35" s="493"/>
      <c r="AB35" s="494"/>
      <c r="AC35" s="489" t="s">
        <v>355</v>
      </c>
      <c r="AD35" s="490"/>
      <c r="AE35" s="490"/>
      <c r="AF35" s="490"/>
      <c r="AG35" s="490"/>
      <c r="AH35" s="490"/>
      <c r="AI35" s="490"/>
      <c r="AJ35" s="490"/>
      <c r="AK35" s="490"/>
      <c r="AL35" s="490"/>
      <c r="AM35" s="490"/>
      <c r="AN35" s="490"/>
      <c r="AO35" s="490"/>
      <c r="AP35" s="490"/>
      <c r="AQ35" s="490"/>
      <c r="AR35" s="490"/>
      <c r="AS35" s="490"/>
      <c r="AT35" s="490"/>
      <c r="AU35" s="490"/>
      <c r="AV35" s="490"/>
      <c r="AW35" s="490"/>
      <c r="AX35" s="490"/>
      <c r="AY35" s="491"/>
      <c r="AZ35" s="492">
        <v>0.019</v>
      </c>
      <c r="BA35" s="493"/>
      <c r="BB35" s="493"/>
      <c r="BC35" s="494"/>
      <c r="BD35" s="144"/>
      <c r="BE35" s="144"/>
      <c r="BF35" s="144"/>
      <c r="BG35" s="513" t="s">
        <v>395</v>
      </c>
      <c r="BH35" s="514"/>
      <c r="BI35" s="514"/>
      <c r="BJ35" s="514"/>
      <c r="BK35" s="514"/>
      <c r="BL35" s="514"/>
      <c r="BM35" s="514"/>
      <c r="BN35" s="514"/>
      <c r="BO35" s="515"/>
      <c r="BP35" s="516">
        <f>IF('温熱係数表'!$P$1=1,1.9,IF('温熱係数表'!$P$1=2,1.9,IF('温熱係数表'!$P$1=3,1.9,IF('温熱係数表'!$P$1=4,2.91,IF('温熱係数表'!$P$1=5,4.07,IF('温熱係数表'!$P$1=6,4.07,IF('温熱係数表'!$P$1=7,4.07,"-")))))))</f>
        <v>4.07</v>
      </c>
      <c r="BQ35" s="514"/>
      <c r="BR35" s="514"/>
      <c r="BS35" s="514"/>
      <c r="BT35" s="514"/>
      <c r="BU35" s="514"/>
      <c r="BV35" s="514"/>
      <c r="BW35" s="514"/>
      <c r="BX35" s="514"/>
      <c r="BY35" s="514"/>
      <c r="BZ35" s="514"/>
      <c r="CA35" s="514"/>
      <c r="CB35" s="514"/>
      <c r="CC35" s="514"/>
      <c r="CD35" s="514"/>
      <c r="CE35" s="514"/>
      <c r="CF35" s="517"/>
      <c r="CG35" s="144"/>
      <c r="CH35" s="144"/>
      <c r="CI35" s="144"/>
      <c r="CJ35" s="144"/>
      <c r="CK35" s="144"/>
      <c r="CL35" s="144"/>
      <c r="CM35" s="144"/>
      <c r="CN35" s="144"/>
      <c r="CO35" s="144"/>
      <c r="CP35" s="144"/>
      <c r="CQ35" s="144"/>
      <c r="CR35" s="144"/>
      <c r="CS35" s="144"/>
      <c r="CT35" s="144"/>
      <c r="CU35" s="144"/>
      <c r="CV35" s="144"/>
      <c r="CW35" s="144"/>
      <c r="CX35" s="144"/>
      <c r="CY35" s="144"/>
      <c r="CZ35" s="144"/>
      <c r="DA35" s="144"/>
      <c r="DB35" s="144"/>
      <c r="DC35" s="144"/>
      <c r="DD35" s="144"/>
      <c r="DE35" s="144"/>
    </row>
    <row r="36" spans="2:109" ht="12" customHeight="1">
      <c r="B36" s="559" t="s">
        <v>285</v>
      </c>
      <c r="C36" s="569"/>
      <c r="D36" s="569"/>
      <c r="E36" s="569"/>
      <c r="F36" s="569"/>
      <c r="G36" s="569"/>
      <c r="H36" s="569"/>
      <c r="I36" s="569"/>
      <c r="J36" s="569"/>
      <c r="K36" s="569"/>
      <c r="L36" s="569"/>
      <c r="M36" s="569"/>
      <c r="N36" s="569"/>
      <c r="O36" s="569"/>
      <c r="P36" s="569"/>
      <c r="Q36" s="569"/>
      <c r="R36" s="569"/>
      <c r="S36" s="569"/>
      <c r="T36" s="164"/>
      <c r="U36" s="165"/>
      <c r="V36" s="165"/>
      <c r="W36" s="165"/>
      <c r="X36" s="166"/>
      <c r="Y36" s="492">
        <v>0.035</v>
      </c>
      <c r="Z36" s="493"/>
      <c r="AA36" s="493"/>
      <c r="AB36" s="494"/>
      <c r="AC36" s="489" t="s">
        <v>356</v>
      </c>
      <c r="AD36" s="490"/>
      <c r="AE36" s="490"/>
      <c r="AF36" s="490"/>
      <c r="AG36" s="490"/>
      <c r="AH36" s="490"/>
      <c r="AI36" s="490"/>
      <c r="AJ36" s="490"/>
      <c r="AK36" s="490"/>
      <c r="AL36" s="490"/>
      <c r="AM36" s="490"/>
      <c r="AN36" s="490"/>
      <c r="AO36" s="490"/>
      <c r="AP36" s="490"/>
      <c r="AQ36" s="490"/>
      <c r="AR36" s="490"/>
      <c r="AS36" s="490"/>
      <c r="AT36" s="490"/>
      <c r="AU36" s="490"/>
      <c r="AV36" s="490"/>
      <c r="AW36" s="490"/>
      <c r="AX36" s="490"/>
      <c r="AY36" s="491"/>
      <c r="AZ36" s="492">
        <v>0.018</v>
      </c>
      <c r="BA36" s="493"/>
      <c r="BB36" s="493"/>
      <c r="BC36" s="494"/>
      <c r="BD36" s="144"/>
      <c r="BE36" s="144"/>
      <c r="BF36" s="144"/>
      <c r="BG36" s="507" t="s">
        <v>440</v>
      </c>
      <c r="BH36" s="508"/>
      <c r="BI36" s="508"/>
      <c r="BJ36" s="508"/>
      <c r="BK36" s="508"/>
      <c r="BL36" s="508"/>
      <c r="BM36" s="508"/>
      <c r="BN36" s="508"/>
      <c r="BO36" s="509"/>
      <c r="BP36" s="510">
        <f>IF('温熱係数表'!$P$1=1,1.6,IF('温熱係数表'!$P$1=2,1.6,IF('温熱係数表'!$P$1=3,1.6,IF('温熱係数表'!$P$1=4,2.33,IF('温熱係数表'!$P$1=5,3.49,IF('温熱係数表'!$P$1=6,3.49,IF('温熱係数表'!$P$1=7,3.49,"-")))))))</f>
        <v>3.49</v>
      </c>
      <c r="BQ36" s="511"/>
      <c r="BR36" s="511"/>
      <c r="BS36" s="511"/>
      <c r="BT36" s="511"/>
      <c r="BU36" s="511"/>
      <c r="BV36" s="511"/>
      <c r="BW36" s="511"/>
      <c r="BX36" s="511"/>
      <c r="BY36" s="511"/>
      <c r="BZ36" s="511"/>
      <c r="CA36" s="511"/>
      <c r="CB36" s="511"/>
      <c r="CC36" s="511"/>
      <c r="CD36" s="511"/>
      <c r="CE36" s="511"/>
      <c r="CF36" s="512"/>
      <c r="CG36" s="144"/>
      <c r="CH36" s="144"/>
      <c r="CI36" s="144"/>
      <c r="CJ36" s="144"/>
      <c r="CK36" s="144"/>
      <c r="CL36" s="144"/>
      <c r="CM36" s="144"/>
      <c r="CN36" s="144"/>
      <c r="CO36" s="144"/>
      <c r="CP36" s="144"/>
      <c r="CQ36" s="144"/>
      <c r="CR36" s="144"/>
      <c r="CS36" s="144"/>
      <c r="CT36" s="144"/>
      <c r="CU36" s="144"/>
      <c r="CV36" s="144"/>
      <c r="CW36" s="144"/>
      <c r="CX36" s="144"/>
      <c r="CY36" s="144"/>
      <c r="CZ36" s="144"/>
      <c r="DA36" s="144"/>
      <c r="DB36" s="144"/>
      <c r="DC36" s="144"/>
      <c r="DD36" s="144"/>
      <c r="DE36" s="144"/>
    </row>
    <row r="37" spans="2:109" ht="12" customHeight="1">
      <c r="B37" s="559" t="s">
        <v>286</v>
      </c>
      <c r="C37" s="569"/>
      <c r="D37" s="569"/>
      <c r="E37" s="569"/>
      <c r="F37" s="569"/>
      <c r="G37" s="569"/>
      <c r="H37" s="569"/>
      <c r="I37" s="569"/>
      <c r="J37" s="569"/>
      <c r="K37" s="569"/>
      <c r="L37" s="569"/>
      <c r="M37" s="569"/>
      <c r="N37" s="569"/>
      <c r="O37" s="569"/>
      <c r="P37" s="569"/>
      <c r="Q37" s="569"/>
      <c r="R37" s="569"/>
      <c r="S37" s="569"/>
      <c r="T37" s="164"/>
      <c r="U37" s="165"/>
      <c r="V37" s="165"/>
      <c r="W37" s="165"/>
      <c r="X37" s="166"/>
      <c r="Y37" s="492">
        <v>0.034</v>
      </c>
      <c r="Z37" s="493"/>
      <c r="AA37" s="493"/>
      <c r="AB37" s="494"/>
      <c r="AC37" s="489" t="s">
        <v>357</v>
      </c>
      <c r="AD37" s="490"/>
      <c r="AE37" s="490"/>
      <c r="AF37" s="490"/>
      <c r="AG37" s="490"/>
      <c r="AH37" s="490"/>
      <c r="AI37" s="490"/>
      <c r="AJ37" s="490"/>
      <c r="AK37" s="490"/>
      <c r="AL37" s="490"/>
      <c r="AM37" s="490"/>
      <c r="AN37" s="490"/>
      <c r="AO37" s="490"/>
      <c r="AP37" s="490"/>
      <c r="AQ37" s="490"/>
      <c r="AR37" s="490"/>
      <c r="AS37" s="490"/>
      <c r="AT37" s="490"/>
      <c r="AU37" s="490"/>
      <c r="AV37" s="490"/>
      <c r="AW37" s="490"/>
      <c r="AX37" s="490"/>
      <c r="AY37" s="491"/>
      <c r="AZ37" s="492">
        <v>0.022</v>
      </c>
      <c r="BA37" s="493"/>
      <c r="BB37" s="493"/>
      <c r="BC37" s="494"/>
      <c r="BD37" s="144"/>
      <c r="BE37" s="144"/>
      <c r="BF37" s="144"/>
      <c r="BG37" s="193"/>
      <c r="BH37" s="192"/>
      <c r="BI37" s="192"/>
      <c r="BJ37" s="192"/>
      <c r="BK37" s="192"/>
      <c r="BL37" s="192"/>
      <c r="BM37" s="192"/>
      <c r="BN37" s="192"/>
      <c r="BO37" s="192"/>
      <c r="BP37" s="193"/>
      <c r="BQ37" s="192"/>
      <c r="BR37" s="192"/>
      <c r="BS37" s="192"/>
      <c r="BT37" s="192"/>
      <c r="BU37" s="192"/>
      <c r="BV37" s="192"/>
      <c r="BW37" s="192"/>
      <c r="BX37" s="192"/>
      <c r="BY37" s="192"/>
      <c r="BZ37" s="192"/>
      <c r="CA37" s="192"/>
      <c r="CB37" s="192"/>
      <c r="CC37" s="192"/>
      <c r="CD37" s="192"/>
      <c r="CE37" s="192"/>
      <c r="CF37" s="192"/>
      <c r="CG37" s="144"/>
      <c r="CH37" s="144"/>
      <c r="CI37" s="144"/>
      <c r="CJ37" s="144"/>
      <c r="CK37" s="144"/>
      <c r="CL37" s="144"/>
      <c r="CM37" s="144"/>
      <c r="CN37" s="144"/>
      <c r="CO37" s="144"/>
      <c r="CP37" s="144"/>
      <c r="CQ37" s="144"/>
      <c r="CR37" s="144"/>
      <c r="CS37" s="144"/>
      <c r="CT37" s="144"/>
      <c r="CU37" s="144"/>
      <c r="CV37" s="144"/>
      <c r="CW37" s="144"/>
      <c r="CX37" s="144"/>
      <c r="CY37" s="144"/>
      <c r="CZ37" s="144"/>
      <c r="DA37" s="144"/>
      <c r="DB37" s="144"/>
      <c r="DC37" s="144"/>
      <c r="DD37" s="144"/>
      <c r="DE37" s="144"/>
    </row>
    <row r="38" spans="2:123" ht="12" customHeight="1">
      <c r="B38" s="559" t="s">
        <v>287</v>
      </c>
      <c r="C38" s="569"/>
      <c r="D38" s="569"/>
      <c r="E38" s="569"/>
      <c r="F38" s="569"/>
      <c r="G38" s="569"/>
      <c r="H38" s="569"/>
      <c r="I38" s="569"/>
      <c r="J38" s="569"/>
      <c r="K38" s="569"/>
      <c r="L38" s="569"/>
      <c r="M38" s="569"/>
      <c r="N38" s="569"/>
      <c r="O38" s="569"/>
      <c r="P38" s="569"/>
      <c r="Q38" s="569"/>
      <c r="R38" s="569"/>
      <c r="S38" s="569"/>
      <c r="T38" s="164"/>
      <c r="U38" s="165"/>
      <c r="V38" s="165"/>
      <c r="W38" s="165"/>
      <c r="X38" s="166"/>
      <c r="Y38" s="492">
        <v>0.036</v>
      </c>
      <c r="Z38" s="493"/>
      <c r="AA38" s="493"/>
      <c r="AB38" s="494"/>
      <c r="AC38" s="489" t="s">
        <v>358</v>
      </c>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1"/>
      <c r="AZ38" s="492">
        <v>0.021</v>
      </c>
      <c r="BA38" s="493"/>
      <c r="BB38" s="493"/>
      <c r="BC38" s="494"/>
      <c r="BD38" s="144"/>
      <c r="BE38" s="144"/>
      <c r="BF38" s="144"/>
      <c r="BG38" s="88" t="s">
        <v>431</v>
      </c>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7"/>
      <c r="CE38" s="144"/>
      <c r="CF38" s="144"/>
      <c r="CG38" s="144"/>
      <c r="CH38" s="144"/>
      <c r="CI38" s="144"/>
      <c r="CJ38" s="144"/>
      <c r="CK38" s="144"/>
      <c r="CL38" s="144"/>
      <c r="CM38" s="144"/>
      <c r="CN38" s="144"/>
      <c r="CO38" s="144"/>
      <c r="CP38" s="144"/>
      <c r="CQ38" s="144"/>
      <c r="CR38" s="144"/>
      <c r="CS38" s="144"/>
      <c r="CT38" s="144"/>
      <c r="CU38" s="144"/>
      <c r="CV38" s="144"/>
      <c r="CW38" s="144"/>
      <c r="CX38" s="144"/>
      <c r="CY38" s="144"/>
      <c r="CZ38" s="144"/>
      <c r="DA38" s="144"/>
      <c r="DB38" s="144"/>
      <c r="DC38" s="144"/>
      <c r="DD38" s="144"/>
      <c r="DE38" s="144"/>
      <c r="DS38" s="46"/>
    </row>
    <row r="39" spans="2:123" ht="12" customHeight="1">
      <c r="B39" s="559" t="s">
        <v>288</v>
      </c>
      <c r="C39" s="569"/>
      <c r="D39" s="569"/>
      <c r="E39" s="569"/>
      <c r="F39" s="569"/>
      <c r="G39" s="569"/>
      <c r="H39" s="569"/>
      <c r="I39" s="569"/>
      <c r="J39" s="569"/>
      <c r="K39" s="569"/>
      <c r="L39" s="569"/>
      <c r="M39" s="569"/>
      <c r="N39" s="569"/>
      <c r="O39" s="569"/>
      <c r="P39" s="569"/>
      <c r="Q39" s="569"/>
      <c r="R39" s="569"/>
      <c r="S39" s="569"/>
      <c r="T39" s="164"/>
      <c r="U39" s="165"/>
      <c r="V39" s="165"/>
      <c r="W39" s="165"/>
      <c r="X39" s="166"/>
      <c r="Y39" s="492">
        <v>0.035</v>
      </c>
      <c r="Z39" s="493"/>
      <c r="AA39" s="493"/>
      <c r="AB39" s="494"/>
      <c r="AC39" s="489" t="s">
        <v>359</v>
      </c>
      <c r="AD39" s="490"/>
      <c r="AE39" s="490"/>
      <c r="AF39" s="490"/>
      <c r="AG39" s="490"/>
      <c r="AH39" s="490"/>
      <c r="AI39" s="490"/>
      <c r="AJ39" s="490"/>
      <c r="AK39" s="490"/>
      <c r="AL39" s="490"/>
      <c r="AM39" s="490"/>
      <c r="AN39" s="490"/>
      <c r="AO39" s="490"/>
      <c r="AP39" s="490"/>
      <c r="AQ39" s="490"/>
      <c r="AR39" s="490"/>
      <c r="AS39" s="490"/>
      <c r="AT39" s="490"/>
      <c r="AU39" s="490"/>
      <c r="AV39" s="490"/>
      <c r="AW39" s="490"/>
      <c r="AX39" s="490"/>
      <c r="AY39" s="491"/>
      <c r="AZ39" s="492">
        <v>0.02</v>
      </c>
      <c r="BA39" s="493"/>
      <c r="BB39" s="493"/>
      <c r="BC39" s="494"/>
      <c r="BD39" s="144"/>
      <c r="BE39" s="144"/>
      <c r="BF39" s="144"/>
      <c r="BG39" s="521" t="s">
        <v>388</v>
      </c>
      <c r="BH39" s="522"/>
      <c r="BI39" s="522"/>
      <c r="BJ39" s="522"/>
      <c r="BK39" s="522"/>
      <c r="BL39" s="522"/>
      <c r="BM39" s="522"/>
      <c r="BN39" s="522"/>
      <c r="BO39" s="523"/>
      <c r="BP39" s="535" t="s">
        <v>432</v>
      </c>
      <c r="BQ39" s="536"/>
      <c r="BR39" s="536"/>
      <c r="BS39" s="536"/>
      <c r="BT39" s="536"/>
      <c r="BU39" s="536"/>
      <c r="BV39" s="536"/>
      <c r="BW39" s="536"/>
      <c r="BX39" s="536"/>
      <c r="BY39" s="536"/>
      <c r="BZ39" s="536"/>
      <c r="CA39" s="536"/>
      <c r="CB39" s="536"/>
      <c r="CC39" s="536"/>
      <c r="CD39" s="536"/>
      <c r="CE39" s="536"/>
      <c r="CF39" s="537"/>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4"/>
      <c r="DC39" s="144"/>
      <c r="DD39" s="144"/>
      <c r="DE39" s="144"/>
      <c r="DS39" s="47"/>
    </row>
    <row r="40" spans="2:123" ht="12" customHeight="1">
      <c r="B40" s="559" t="s">
        <v>289</v>
      </c>
      <c r="C40" s="569"/>
      <c r="D40" s="569"/>
      <c r="E40" s="569"/>
      <c r="F40" s="569"/>
      <c r="G40" s="569"/>
      <c r="H40" s="569"/>
      <c r="I40" s="569"/>
      <c r="J40" s="569"/>
      <c r="K40" s="569"/>
      <c r="L40" s="569"/>
      <c r="M40" s="569"/>
      <c r="N40" s="569"/>
      <c r="O40" s="569"/>
      <c r="P40" s="569"/>
      <c r="Q40" s="569"/>
      <c r="R40" s="569"/>
      <c r="S40" s="569"/>
      <c r="T40" s="164"/>
      <c r="U40" s="165"/>
      <c r="V40" s="165"/>
      <c r="W40" s="165"/>
      <c r="X40" s="166"/>
      <c r="Y40" s="492">
        <v>0.034</v>
      </c>
      <c r="Z40" s="493"/>
      <c r="AA40" s="493"/>
      <c r="AB40" s="494"/>
      <c r="AC40" s="489" t="s">
        <v>360</v>
      </c>
      <c r="AD40" s="490"/>
      <c r="AE40" s="490"/>
      <c r="AF40" s="490"/>
      <c r="AG40" s="490"/>
      <c r="AH40" s="490"/>
      <c r="AI40" s="490"/>
      <c r="AJ40" s="490"/>
      <c r="AK40" s="490"/>
      <c r="AL40" s="490"/>
      <c r="AM40" s="490"/>
      <c r="AN40" s="490"/>
      <c r="AO40" s="490"/>
      <c r="AP40" s="490"/>
      <c r="AQ40" s="490"/>
      <c r="AR40" s="490"/>
      <c r="AS40" s="490"/>
      <c r="AT40" s="490"/>
      <c r="AU40" s="490"/>
      <c r="AV40" s="490"/>
      <c r="AW40" s="490"/>
      <c r="AX40" s="490"/>
      <c r="AY40" s="491"/>
      <c r="AZ40" s="492">
        <v>0.019</v>
      </c>
      <c r="BA40" s="493"/>
      <c r="BB40" s="493"/>
      <c r="BC40" s="494"/>
      <c r="BD40" s="144"/>
      <c r="BE40" s="144"/>
      <c r="BF40" s="144"/>
      <c r="BG40" s="524"/>
      <c r="BH40" s="525"/>
      <c r="BI40" s="525"/>
      <c r="BJ40" s="525"/>
      <c r="BK40" s="525"/>
      <c r="BL40" s="525"/>
      <c r="BM40" s="525"/>
      <c r="BN40" s="525"/>
      <c r="BO40" s="526"/>
      <c r="BP40" s="538"/>
      <c r="BQ40" s="539"/>
      <c r="BR40" s="539"/>
      <c r="BS40" s="539"/>
      <c r="BT40" s="539"/>
      <c r="BU40" s="539"/>
      <c r="BV40" s="539"/>
      <c r="BW40" s="539"/>
      <c r="BX40" s="539"/>
      <c r="BY40" s="539"/>
      <c r="BZ40" s="539"/>
      <c r="CA40" s="539"/>
      <c r="CB40" s="539"/>
      <c r="CC40" s="539"/>
      <c r="CD40" s="539"/>
      <c r="CE40" s="539"/>
      <c r="CF40" s="540"/>
      <c r="CG40" s="144"/>
      <c r="CH40" s="144"/>
      <c r="CI40" s="144"/>
      <c r="CJ40" s="144"/>
      <c r="CK40" s="144"/>
      <c r="CL40" s="144"/>
      <c r="CM40" s="144"/>
      <c r="CN40" s="144"/>
      <c r="CO40" s="144"/>
      <c r="CP40" s="144"/>
      <c r="CQ40" s="144"/>
      <c r="CR40" s="144"/>
      <c r="CS40" s="144"/>
      <c r="CT40" s="144"/>
      <c r="CU40" s="144"/>
      <c r="CV40" s="144"/>
      <c r="CW40" s="144"/>
      <c r="CX40" s="144"/>
      <c r="CY40" s="144"/>
      <c r="CZ40" s="144"/>
      <c r="DA40" s="144"/>
      <c r="DB40" s="144"/>
      <c r="DC40" s="144"/>
      <c r="DD40" s="144"/>
      <c r="DE40" s="144"/>
      <c r="DS40" s="47"/>
    </row>
    <row r="41" spans="2:123" ht="12" customHeight="1">
      <c r="B41" s="559" t="s">
        <v>290</v>
      </c>
      <c r="C41" s="569"/>
      <c r="D41" s="569"/>
      <c r="E41" s="569"/>
      <c r="F41" s="569"/>
      <c r="G41" s="569"/>
      <c r="H41" s="569"/>
      <c r="I41" s="569"/>
      <c r="J41" s="569"/>
      <c r="K41" s="569"/>
      <c r="L41" s="569"/>
      <c r="M41" s="569"/>
      <c r="N41" s="569"/>
      <c r="O41" s="569"/>
      <c r="P41" s="569"/>
      <c r="Q41" s="569"/>
      <c r="R41" s="569"/>
      <c r="S41" s="569"/>
      <c r="T41" s="164"/>
      <c r="U41" s="165"/>
      <c r="V41" s="165"/>
      <c r="W41" s="165"/>
      <c r="X41" s="166"/>
      <c r="Y41" s="492">
        <v>0.033</v>
      </c>
      <c r="Z41" s="493"/>
      <c r="AA41" s="493"/>
      <c r="AB41" s="494"/>
      <c r="AC41" s="489" t="s">
        <v>361</v>
      </c>
      <c r="AD41" s="490"/>
      <c r="AE41" s="490"/>
      <c r="AF41" s="490"/>
      <c r="AG41" s="490"/>
      <c r="AH41" s="490"/>
      <c r="AI41" s="490"/>
      <c r="AJ41" s="490"/>
      <c r="AK41" s="490"/>
      <c r="AL41" s="490"/>
      <c r="AM41" s="490"/>
      <c r="AN41" s="490"/>
      <c r="AO41" s="490"/>
      <c r="AP41" s="490"/>
      <c r="AQ41" s="490"/>
      <c r="AR41" s="490"/>
      <c r="AS41" s="490"/>
      <c r="AT41" s="490"/>
      <c r="AU41" s="490"/>
      <c r="AV41" s="490"/>
      <c r="AW41" s="490"/>
      <c r="AX41" s="490"/>
      <c r="AY41" s="491"/>
      <c r="AZ41" s="492">
        <v>0.018</v>
      </c>
      <c r="BA41" s="493"/>
      <c r="BB41" s="493"/>
      <c r="BC41" s="494"/>
      <c r="BD41" s="144"/>
      <c r="BE41" s="144"/>
      <c r="BF41" s="144"/>
      <c r="BG41" s="527"/>
      <c r="BH41" s="528"/>
      <c r="BI41" s="528"/>
      <c r="BJ41" s="528"/>
      <c r="BK41" s="528"/>
      <c r="BL41" s="528"/>
      <c r="BM41" s="528"/>
      <c r="BN41" s="528"/>
      <c r="BO41" s="529"/>
      <c r="BP41" s="518" t="s">
        <v>384</v>
      </c>
      <c r="BQ41" s="519"/>
      <c r="BR41" s="519"/>
      <c r="BS41" s="519"/>
      <c r="BT41" s="519"/>
      <c r="BU41" s="519"/>
      <c r="BV41" s="519"/>
      <c r="BW41" s="519"/>
      <c r="BX41" s="519"/>
      <c r="BY41" s="518" t="s">
        <v>434</v>
      </c>
      <c r="BZ41" s="519"/>
      <c r="CA41" s="519"/>
      <c r="CB41" s="519"/>
      <c r="CC41" s="519"/>
      <c r="CD41" s="519"/>
      <c r="CE41" s="519"/>
      <c r="CF41" s="520"/>
      <c r="CG41" s="144"/>
      <c r="CH41" s="144"/>
      <c r="CI41" s="144"/>
      <c r="CJ41" s="144"/>
      <c r="CK41" s="144"/>
      <c r="CL41" s="144"/>
      <c r="CM41" s="144"/>
      <c r="CN41" s="144"/>
      <c r="CO41" s="144"/>
      <c r="CP41" s="144"/>
      <c r="CQ41" s="144"/>
      <c r="CR41" s="144"/>
      <c r="CS41" s="144"/>
      <c r="CT41" s="144"/>
      <c r="CU41" s="144"/>
      <c r="CV41" s="144"/>
      <c r="CW41" s="144"/>
      <c r="CX41" s="144"/>
      <c r="CY41" s="144"/>
      <c r="CZ41" s="144"/>
      <c r="DA41" s="144"/>
      <c r="DB41" s="144"/>
      <c r="DC41" s="144"/>
      <c r="DD41" s="144"/>
      <c r="DE41" s="144"/>
      <c r="DS41" s="47"/>
    </row>
    <row r="42" spans="2:123" ht="12" customHeight="1">
      <c r="B42" s="559" t="s">
        <v>291</v>
      </c>
      <c r="C42" s="569"/>
      <c r="D42" s="569"/>
      <c r="E42" s="569"/>
      <c r="F42" s="569"/>
      <c r="G42" s="569"/>
      <c r="H42" s="569"/>
      <c r="I42" s="569"/>
      <c r="J42" s="569"/>
      <c r="K42" s="569"/>
      <c r="L42" s="569"/>
      <c r="M42" s="569"/>
      <c r="N42" s="569"/>
      <c r="O42" s="569"/>
      <c r="P42" s="569"/>
      <c r="Q42" s="569"/>
      <c r="R42" s="569"/>
      <c r="S42" s="569"/>
      <c r="T42" s="164"/>
      <c r="U42" s="165"/>
      <c r="V42" s="165"/>
      <c r="W42" s="165"/>
      <c r="X42" s="166"/>
      <c r="Y42" s="492">
        <v>0.035</v>
      </c>
      <c r="Z42" s="493"/>
      <c r="AA42" s="493"/>
      <c r="AB42" s="494"/>
      <c r="AC42" s="489" t="s">
        <v>362</v>
      </c>
      <c r="AD42" s="490"/>
      <c r="AE42" s="490"/>
      <c r="AF42" s="490"/>
      <c r="AG42" s="490"/>
      <c r="AH42" s="490"/>
      <c r="AI42" s="490"/>
      <c r="AJ42" s="490"/>
      <c r="AK42" s="490"/>
      <c r="AL42" s="490"/>
      <c r="AM42" s="490"/>
      <c r="AN42" s="490"/>
      <c r="AO42" s="490"/>
      <c r="AP42" s="490"/>
      <c r="AQ42" s="490"/>
      <c r="AR42" s="490"/>
      <c r="AS42" s="490"/>
      <c r="AT42" s="490"/>
      <c r="AU42" s="490"/>
      <c r="AV42" s="490"/>
      <c r="AW42" s="490"/>
      <c r="AX42" s="490"/>
      <c r="AY42" s="491"/>
      <c r="AZ42" s="492">
        <v>0.022</v>
      </c>
      <c r="BA42" s="493"/>
      <c r="BB42" s="493"/>
      <c r="BC42" s="494"/>
      <c r="BD42" s="144"/>
      <c r="BE42" s="144"/>
      <c r="BF42" s="144"/>
      <c r="BG42" s="530" t="s">
        <v>393</v>
      </c>
      <c r="BH42" s="531"/>
      <c r="BI42" s="531"/>
      <c r="BJ42" s="531"/>
      <c r="BK42" s="531"/>
      <c r="BL42" s="531"/>
      <c r="BM42" s="531"/>
      <c r="BN42" s="531"/>
      <c r="BO42" s="532"/>
      <c r="BP42" s="533" t="s">
        <v>433</v>
      </c>
      <c r="BQ42" s="531"/>
      <c r="BR42" s="531"/>
      <c r="BS42" s="531"/>
      <c r="BT42" s="531"/>
      <c r="BU42" s="531"/>
      <c r="BV42" s="531"/>
      <c r="BW42" s="531"/>
      <c r="BX42" s="531"/>
      <c r="BY42" s="531"/>
      <c r="BZ42" s="531"/>
      <c r="CA42" s="531"/>
      <c r="CB42" s="531"/>
      <c r="CC42" s="531"/>
      <c r="CD42" s="531"/>
      <c r="CE42" s="531"/>
      <c r="CF42" s="534"/>
      <c r="CG42" s="144"/>
      <c r="CH42" s="144"/>
      <c r="CI42" s="144"/>
      <c r="CJ42" s="144"/>
      <c r="CK42" s="144"/>
      <c r="CL42" s="144"/>
      <c r="CM42" s="144"/>
      <c r="CN42" s="144"/>
      <c r="CO42" s="144"/>
      <c r="CP42" s="144"/>
      <c r="CQ42" s="144"/>
      <c r="CR42" s="144"/>
      <c r="CS42" s="144"/>
      <c r="CT42" s="144"/>
      <c r="CU42" s="144"/>
      <c r="CV42" s="144"/>
      <c r="CW42" s="144"/>
      <c r="CX42" s="144"/>
      <c r="CY42" s="144"/>
      <c r="CZ42" s="144"/>
      <c r="DA42" s="144"/>
      <c r="DB42" s="144"/>
      <c r="DC42" s="144"/>
      <c r="DD42" s="144"/>
      <c r="DE42" s="144"/>
      <c r="DS42" s="49"/>
    </row>
    <row r="43" spans="2:153" ht="12" customHeight="1">
      <c r="B43" s="559" t="s">
        <v>292</v>
      </c>
      <c r="C43" s="569"/>
      <c r="D43" s="569"/>
      <c r="E43" s="569"/>
      <c r="F43" s="569"/>
      <c r="G43" s="569"/>
      <c r="H43" s="569"/>
      <c r="I43" s="569"/>
      <c r="J43" s="569"/>
      <c r="K43" s="569"/>
      <c r="L43" s="569"/>
      <c r="M43" s="569"/>
      <c r="N43" s="569"/>
      <c r="O43" s="569"/>
      <c r="P43" s="569"/>
      <c r="Q43" s="569"/>
      <c r="R43" s="569"/>
      <c r="S43" s="569"/>
      <c r="T43" s="164"/>
      <c r="U43" s="165"/>
      <c r="V43" s="165"/>
      <c r="W43" s="165"/>
      <c r="X43" s="166"/>
      <c r="Y43" s="492">
        <v>0.034</v>
      </c>
      <c r="Z43" s="493"/>
      <c r="AA43" s="493"/>
      <c r="AB43" s="494"/>
      <c r="AC43" s="489" t="s">
        <v>363</v>
      </c>
      <c r="AD43" s="490"/>
      <c r="AE43" s="490"/>
      <c r="AF43" s="490"/>
      <c r="AG43" s="490"/>
      <c r="AH43" s="490"/>
      <c r="AI43" s="490"/>
      <c r="AJ43" s="490"/>
      <c r="AK43" s="490"/>
      <c r="AL43" s="490"/>
      <c r="AM43" s="490"/>
      <c r="AN43" s="490"/>
      <c r="AO43" s="490"/>
      <c r="AP43" s="490"/>
      <c r="AQ43" s="490"/>
      <c r="AR43" s="490"/>
      <c r="AS43" s="490"/>
      <c r="AT43" s="490"/>
      <c r="AU43" s="490"/>
      <c r="AV43" s="490"/>
      <c r="AW43" s="490"/>
      <c r="AX43" s="490"/>
      <c r="AY43" s="491"/>
      <c r="AZ43" s="492">
        <v>0.021</v>
      </c>
      <c r="BA43" s="493"/>
      <c r="BB43" s="493"/>
      <c r="BC43" s="494"/>
      <c r="BD43" s="144"/>
      <c r="BE43" s="144"/>
      <c r="BF43" s="144"/>
      <c r="BG43" s="513" t="s">
        <v>394</v>
      </c>
      <c r="BH43" s="514"/>
      <c r="BI43" s="514"/>
      <c r="BJ43" s="514"/>
      <c r="BK43" s="514"/>
      <c r="BL43" s="514"/>
      <c r="BM43" s="514"/>
      <c r="BN43" s="514"/>
      <c r="BO43" s="515"/>
      <c r="BP43" s="516" t="s">
        <v>435</v>
      </c>
      <c r="BQ43" s="514"/>
      <c r="BR43" s="514"/>
      <c r="BS43" s="514"/>
      <c r="BT43" s="514"/>
      <c r="BU43" s="514"/>
      <c r="BV43" s="514"/>
      <c r="BW43" s="514"/>
      <c r="BX43" s="514"/>
      <c r="BY43" s="514"/>
      <c r="BZ43" s="514"/>
      <c r="CA43" s="514"/>
      <c r="CB43" s="514"/>
      <c r="CC43" s="514"/>
      <c r="CD43" s="514"/>
      <c r="CE43" s="514"/>
      <c r="CF43" s="517"/>
      <c r="CG43" s="144"/>
      <c r="CH43" s="144"/>
      <c r="CI43" s="144"/>
      <c r="CJ43" s="144"/>
      <c r="CK43" s="144"/>
      <c r="CL43" s="144"/>
      <c r="CM43" s="144"/>
      <c r="CN43" s="144"/>
      <c r="CO43" s="144"/>
      <c r="CP43" s="144"/>
      <c r="CQ43" s="144"/>
      <c r="CR43" s="144"/>
      <c r="CS43" s="144"/>
      <c r="CT43" s="144"/>
      <c r="CU43" s="144"/>
      <c r="CV43" s="144"/>
      <c r="CW43" s="144"/>
      <c r="CX43" s="144"/>
      <c r="CY43" s="144"/>
      <c r="CZ43" s="144"/>
      <c r="DA43" s="144"/>
      <c r="DB43" s="144"/>
      <c r="DC43" s="144"/>
      <c r="DD43" s="144"/>
      <c r="DE43" s="144"/>
      <c r="DV43" s="69"/>
      <c r="DW43" s="69"/>
      <c r="DX43" s="69"/>
      <c r="DY43" s="69"/>
      <c r="DZ43" s="69"/>
      <c r="EA43" s="69"/>
      <c r="EB43" s="69"/>
      <c r="EC43" s="69"/>
      <c r="ED43" s="69"/>
      <c r="EE43" s="69"/>
      <c r="EF43" s="69"/>
      <c r="EG43" s="69"/>
      <c r="EH43" s="69"/>
      <c r="EI43" s="69"/>
      <c r="EJ43" s="69"/>
      <c r="EK43" s="69"/>
      <c r="EL43" s="69"/>
      <c r="EM43" s="69"/>
      <c r="EN43" s="69"/>
      <c r="EO43" s="69"/>
      <c r="EP43" s="69"/>
      <c r="EQ43" s="69"/>
      <c r="ER43" s="69"/>
      <c r="ES43" s="69"/>
      <c r="ET43" s="69"/>
      <c r="EU43" s="69"/>
      <c r="EV43" s="69"/>
      <c r="EW43" s="69"/>
    </row>
    <row r="44" spans="2:153" ht="12" customHeight="1">
      <c r="B44" s="559" t="s">
        <v>293</v>
      </c>
      <c r="C44" s="569"/>
      <c r="D44" s="569"/>
      <c r="E44" s="569"/>
      <c r="F44" s="569"/>
      <c r="G44" s="569"/>
      <c r="H44" s="569"/>
      <c r="I44" s="569"/>
      <c r="J44" s="569"/>
      <c r="K44" s="569"/>
      <c r="L44" s="569"/>
      <c r="M44" s="569"/>
      <c r="N44" s="569"/>
      <c r="O44" s="569"/>
      <c r="P44" s="569"/>
      <c r="Q44" s="569"/>
      <c r="R44" s="569"/>
      <c r="S44" s="569"/>
      <c r="T44" s="164"/>
      <c r="U44" s="165"/>
      <c r="V44" s="165"/>
      <c r="W44" s="165"/>
      <c r="X44" s="166"/>
      <c r="Y44" s="492">
        <v>0.033</v>
      </c>
      <c r="Z44" s="493"/>
      <c r="AA44" s="493"/>
      <c r="AB44" s="494"/>
      <c r="AC44" s="489" t="s">
        <v>364</v>
      </c>
      <c r="AD44" s="490"/>
      <c r="AE44" s="490"/>
      <c r="AF44" s="490"/>
      <c r="AG44" s="490"/>
      <c r="AH44" s="490"/>
      <c r="AI44" s="490"/>
      <c r="AJ44" s="490"/>
      <c r="AK44" s="490"/>
      <c r="AL44" s="490"/>
      <c r="AM44" s="490"/>
      <c r="AN44" s="490"/>
      <c r="AO44" s="490"/>
      <c r="AP44" s="490"/>
      <c r="AQ44" s="490"/>
      <c r="AR44" s="490"/>
      <c r="AS44" s="490"/>
      <c r="AT44" s="490"/>
      <c r="AU44" s="490"/>
      <c r="AV44" s="490"/>
      <c r="AW44" s="490"/>
      <c r="AX44" s="490"/>
      <c r="AY44" s="491"/>
      <c r="AZ44" s="492">
        <v>0.02</v>
      </c>
      <c r="BA44" s="493"/>
      <c r="BB44" s="493"/>
      <c r="BC44" s="494"/>
      <c r="BD44" s="144"/>
      <c r="BE44" s="144"/>
      <c r="BF44" s="144"/>
      <c r="BG44" s="678" t="s">
        <v>442</v>
      </c>
      <c r="BH44" s="679"/>
      <c r="BI44" s="679"/>
      <c r="BJ44" s="679"/>
      <c r="BK44" s="679"/>
      <c r="BL44" s="679"/>
      <c r="BM44" s="679"/>
      <c r="BN44" s="679"/>
      <c r="BO44" s="680"/>
      <c r="BP44" s="687" t="s">
        <v>436</v>
      </c>
      <c r="BQ44" s="688"/>
      <c r="BR44" s="688"/>
      <c r="BS44" s="688"/>
      <c r="BT44" s="688"/>
      <c r="BU44" s="688"/>
      <c r="BV44" s="688"/>
      <c r="BW44" s="688"/>
      <c r="BX44" s="688"/>
      <c r="BY44" s="688"/>
      <c r="BZ44" s="688"/>
      <c r="CA44" s="688"/>
      <c r="CB44" s="688"/>
      <c r="CC44" s="688"/>
      <c r="CD44" s="688"/>
      <c r="CE44" s="688"/>
      <c r="CF44" s="689"/>
      <c r="CG44" s="144"/>
      <c r="CH44" s="144"/>
      <c r="CI44" s="144"/>
      <c r="CJ44" s="144"/>
      <c r="CK44" s="144"/>
      <c r="CL44" s="144"/>
      <c r="CM44" s="144"/>
      <c r="CN44" s="144"/>
      <c r="CO44" s="144"/>
      <c r="CP44" s="144"/>
      <c r="CQ44" s="144"/>
      <c r="CR44" s="144"/>
      <c r="CS44" s="144"/>
      <c r="CT44" s="144"/>
      <c r="CU44" s="144"/>
      <c r="CV44" s="144"/>
      <c r="CW44" s="144"/>
      <c r="CX44" s="144"/>
      <c r="CY44" s="144"/>
      <c r="CZ44" s="144"/>
      <c r="DA44" s="144"/>
      <c r="DB44" s="144"/>
      <c r="DC44" s="144"/>
      <c r="DD44" s="144"/>
      <c r="DE44" s="144"/>
      <c r="DV44" s="69"/>
      <c r="DW44" s="69"/>
      <c r="DX44" s="69"/>
      <c r="DY44" s="69"/>
      <c r="DZ44" s="69"/>
      <c r="EA44" s="69"/>
      <c r="EB44" s="69"/>
      <c r="EC44" s="69"/>
      <c r="ED44" s="69"/>
      <c r="EE44" s="69"/>
      <c r="EF44" s="69"/>
      <c r="EG44" s="69"/>
      <c r="EH44" s="69"/>
      <c r="EI44" s="69"/>
      <c r="EJ44" s="69"/>
      <c r="EK44" s="69"/>
      <c r="EL44" s="69"/>
      <c r="EM44" s="69"/>
      <c r="EN44" s="69"/>
      <c r="EO44" s="69"/>
      <c r="EP44" s="69"/>
      <c r="EQ44" s="69"/>
      <c r="ER44" s="69"/>
      <c r="ES44" s="69"/>
      <c r="ET44" s="69"/>
      <c r="EU44" s="69"/>
      <c r="EV44" s="69"/>
      <c r="EW44" s="69"/>
    </row>
    <row r="45" spans="2:153" ht="12" customHeight="1">
      <c r="B45" s="559" t="s">
        <v>294</v>
      </c>
      <c r="C45" s="569"/>
      <c r="D45" s="569"/>
      <c r="E45" s="569"/>
      <c r="F45" s="569"/>
      <c r="G45" s="569"/>
      <c r="H45" s="569"/>
      <c r="I45" s="569"/>
      <c r="J45" s="569"/>
      <c r="K45" s="569"/>
      <c r="L45" s="569"/>
      <c r="M45" s="569"/>
      <c r="N45" s="569"/>
      <c r="O45" s="569"/>
      <c r="P45" s="569"/>
      <c r="Q45" s="569"/>
      <c r="R45" s="569"/>
      <c r="S45" s="569"/>
      <c r="T45" s="164"/>
      <c r="U45" s="165"/>
      <c r="V45" s="165"/>
      <c r="W45" s="165"/>
      <c r="X45" s="166"/>
      <c r="Y45" s="492">
        <v>0.035</v>
      </c>
      <c r="Z45" s="493"/>
      <c r="AA45" s="493"/>
      <c r="AB45" s="494"/>
      <c r="AC45" s="489" t="s">
        <v>365</v>
      </c>
      <c r="AD45" s="490"/>
      <c r="AE45" s="490"/>
      <c r="AF45" s="490"/>
      <c r="AG45" s="490"/>
      <c r="AH45" s="490"/>
      <c r="AI45" s="490"/>
      <c r="AJ45" s="490"/>
      <c r="AK45" s="490"/>
      <c r="AL45" s="490"/>
      <c r="AM45" s="490"/>
      <c r="AN45" s="490"/>
      <c r="AO45" s="490"/>
      <c r="AP45" s="490"/>
      <c r="AQ45" s="490"/>
      <c r="AR45" s="490"/>
      <c r="AS45" s="490"/>
      <c r="AT45" s="490"/>
      <c r="AU45" s="490"/>
      <c r="AV45" s="490"/>
      <c r="AW45" s="490"/>
      <c r="AX45" s="490"/>
      <c r="AY45" s="491"/>
      <c r="AZ45" s="492">
        <v>0.019</v>
      </c>
      <c r="BA45" s="493"/>
      <c r="BB45" s="493"/>
      <c r="BC45" s="494"/>
      <c r="BD45" s="144"/>
      <c r="BE45" s="144"/>
      <c r="BF45" s="144"/>
      <c r="BG45" s="681"/>
      <c r="BH45" s="682"/>
      <c r="BI45" s="682"/>
      <c r="BJ45" s="682"/>
      <c r="BK45" s="682"/>
      <c r="BL45" s="682"/>
      <c r="BM45" s="682"/>
      <c r="BN45" s="682"/>
      <c r="BO45" s="683"/>
      <c r="BP45" s="690"/>
      <c r="BQ45" s="691"/>
      <c r="BR45" s="691"/>
      <c r="BS45" s="691"/>
      <c r="BT45" s="691"/>
      <c r="BU45" s="691"/>
      <c r="BV45" s="691"/>
      <c r="BW45" s="691"/>
      <c r="BX45" s="691"/>
      <c r="BY45" s="691"/>
      <c r="BZ45" s="691"/>
      <c r="CA45" s="691"/>
      <c r="CB45" s="691"/>
      <c r="CC45" s="691"/>
      <c r="CD45" s="691"/>
      <c r="CE45" s="691"/>
      <c r="CF45" s="692"/>
      <c r="CG45" s="144"/>
      <c r="CH45" s="144"/>
      <c r="CI45" s="144"/>
      <c r="CJ45" s="144"/>
      <c r="CK45" s="144"/>
      <c r="CL45" s="144"/>
      <c r="CM45" s="144"/>
      <c r="CN45" s="144"/>
      <c r="CO45" s="144"/>
      <c r="CP45" s="144"/>
      <c r="CQ45" s="144"/>
      <c r="CR45" s="144"/>
      <c r="CS45" s="144"/>
      <c r="CT45" s="144"/>
      <c r="CU45" s="144"/>
      <c r="CV45" s="144"/>
      <c r="CW45" s="144"/>
      <c r="CX45" s="144"/>
      <c r="CY45" s="144"/>
      <c r="CZ45" s="144"/>
      <c r="DA45" s="144"/>
      <c r="DB45" s="144"/>
      <c r="DC45" s="144"/>
      <c r="DD45" s="144"/>
      <c r="DE45" s="144"/>
      <c r="DV45" s="69"/>
      <c r="DW45" s="69"/>
      <c r="DX45" s="69"/>
      <c r="DY45" s="69"/>
      <c r="DZ45" s="69"/>
      <c r="EA45" s="69"/>
      <c r="EB45" s="69"/>
      <c r="EC45" s="69"/>
      <c r="ED45" s="69"/>
      <c r="EE45" s="69"/>
      <c r="EF45" s="69"/>
      <c r="EG45" s="69"/>
      <c r="EH45" s="69"/>
      <c r="EI45" s="69"/>
      <c r="EJ45" s="69"/>
      <c r="EK45" s="69"/>
      <c r="EL45" s="69"/>
      <c r="EM45" s="69"/>
      <c r="EN45" s="69"/>
      <c r="EO45" s="69"/>
      <c r="EP45" s="69"/>
      <c r="EQ45" s="69"/>
      <c r="ER45" s="69"/>
      <c r="ES45" s="69"/>
      <c r="ET45" s="69"/>
      <c r="EU45" s="69"/>
      <c r="EV45" s="69"/>
      <c r="EW45" s="69"/>
    </row>
    <row r="46" spans="1:153" ht="12" customHeight="1">
      <c r="A46" s="89"/>
      <c r="B46" s="559" t="s">
        <v>295</v>
      </c>
      <c r="C46" s="569"/>
      <c r="D46" s="569"/>
      <c r="E46" s="569"/>
      <c r="F46" s="569"/>
      <c r="G46" s="569"/>
      <c r="H46" s="569"/>
      <c r="I46" s="569"/>
      <c r="J46" s="569"/>
      <c r="K46" s="569"/>
      <c r="L46" s="569"/>
      <c r="M46" s="569"/>
      <c r="N46" s="569"/>
      <c r="O46" s="569"/>
      <c r="P46" s="569"/>
      <c r="Q46" s="569"/>
      <c r="R46" s="569"/>
      <c r="S46" s="569"/>
      <c r="T46" s="164"/>
      <c r="U46" s="165"/>
      <c r="V46" s="165"/>
      <c r="W46" s="165"/>
      <c r="X46" s="166"/>
      <c r="Y46" s="492">
        <v>0.034</v>
      </c>
      <c r="Z46" s="493"/>
      <c r="AA46" s="493"/>
      <c r="AB46" s="494"/>
      <c r="AC46" s="489" t="s">
        <v>366</v>
      </c>
      <c r="AD46" s="490"/>
      <c r="AE46" s="490"/>
      <c r="AF46" s="490"/>
      <c r="AG46" s="490"/>
      <c r="AH46" s="490"/>
      <c r="AI46" s="490"/>
      <c r="AJ46" s="490"/>
      <c r="AK46" s="490"/>
      <c r="AL46" s="490"/>
      <c r="AM46" s="490"/>
      <c r="AN46" s="490"/>
      <c r="AO46" s="490"/>
      <c r="AP46" s="490"/>
      <c r="AQ46" s="490"/>
      <c r="AR46" s="490"/>
      <c r="AS46" s="490"/>
      <c r="AT46" s="490"/>
      <c r="AU46" s="490"/>
      <c r="AV46" s="490"/>
      <c r="AW46" s="490"/>
      <c r="AX46" s="490"/>
      <c r="AY46" s="491"/>
      <c r="AZ46" s="492">
        <v>0.018</v>
      </c>
      <c r="BA46" s="493"/>
      <c r="BB46" s="493"/>
      <c r="BC46" s="494"/>
      <c r="BD46" s="144"/>
      <c r="BE46" s="144"/>
      <c r="BF46" s="144"/>
      <c r="BG46" s="681"/>
      <c r="BH46" s="682"/>
      <c r="BI46" s="682"/>
      <c r="BJ46" s="682"/>
      <c r="BK46" s="682"/>
      <c r="BL46" s="682"/>
      <c r="BM46" s="682"/>
      <c r="BN46" s="682"/>
      <c r="BO46" s="683"/>
      <c r="BP46" s="690"/>
      <c r="BQ46" s="691"/>
      <c r="BR46" s="691"/>
      <c r="BS46" s="691"/>
      <c r="BT46" s="691"/>
      <c r="BU46" s="691"/>
      <c r="BV46" s="691"/>
      <c r="BW46" s="691"/>
      <c r="BX46" s="691"/>
      <c r="BY46" s="691"/>
      <c r="BZ46" s="691"/>
      <c r="CA46" s="691"/>
      <c r="CB46" s="691"/>
      <c r="CC46" s="691"/>
      <c r="CD46" s="691"/>
      <c r="CE46" s="691"/>
      <c r="CF46" s="692"/>
      <c r="CG46" s="144"/>
      <c r="CH46" s="144"/>
      <c r="CI46" s="144"/>
      <c r="CJ46" s="144"/>
      <c r="CK46" s="144"/>
      <c r="CL46" s="144"/>
      <c r="CM46" s="144"/>
      <c r="CN46" s="144"/>
      <c r="CO46" s="144"/>
      <c r="CP46" s="144"/>
      <c r="CQ46" s="144"/>
      <c r="CR46" s="144"/>
      <c r="CS46" s="144"/>
      <c r="CT46" s="144"/>
      <c r="CU46" s="144"/>
      <c r="CV46" s="144"/>
      <c r="CW46" s="144"/>
      <c r="CX46" s="144"/>
      <c r="CY46" s="144"/>
      <c r="CZ46" s="144"/>
      <c r="DA46" s="144"/>
      <c r="DB46" s="144"/>
      <c r="DC46" s="144"/>
      <c r="DD46" s="144"/>
      <c r="DE46" s="144"/>
      <c r="DV46" s="69"/>
      <c r="DW46" s="69"/>
      <c r="DX46" s="69"/>
      <c r="DY46" s="69"/>
      <c r="DZ46" s="69"/>
      <c r="EA46" s="69"/>
      <c r="EB46" s="69"/>
      <c r="EC46" s="69"/>
      <c r="ED46" s="69"/>
      <c r="EE46" s="69"/>
      <c r="EF46" s="69"/>
      <c r="EG46" s="69"/>
      <c r="EH46" s="69"/>
      <c r="EI46" s="69"/>
      <c r="EJ46" s="69"/>
      <c r="EK46" s="69"/>
      <c r="EL46" s="69"/>
      <c r="EM46" s="69"/>
      <c r="EN46" s="69"/>
      <c r="EO46" s="69"/>
      <c r="EP46" s="69"/>
      <c r="EQ46" s="69"/>
      <c r="ER46" s="69"/>
      <c r="ES46" s="69"/>
      <c r="ET46" s="69"/>
      <c r="EU46" s="69"/>
      <c r="EV46" s="69"/>
      <c r="EW46" s="69"/>
    </row>
    <row r="47" spans="1:153" ht="12" customHeight="1">
      <c r="A47" s="89"/>
      <c r="B47" s="559" t="s">
        <v>296</v>
      </c>
      <c r="C47" s="569"/>
      <c r="D47" s="569"/>
      <c r="E47" s="569"/>
      <c r="F47" s="569"/>
      <c r="G47" s="569"/>
      <c r="H47" s="569"/>
      <c r="I47" s="569"/>
      <c r="J47" s="569"/>
      <c r="K47" s="569"/>
      <c r="L47" s="569"/>
      <c r="M47" s="569"/>
      <c r="N47" s="569"/>
      <c r="O47" s="569"/>
      <c r="P47" s="569"/>
      <c r="Q47" s="569"/>
      <c r="R47" s="569"/>
      <c r="S47" s="569"/>
      <c r="T47" s="164"/>
      <c r="U47" s="165"/>
      <c r="V47" s="165"/>
      <c r="W47" s="165"/>
      <c r="X47" s="166"/>
      <c r="Y47" s="492">
        <v>0.033</v>
      </c>
      <c r="Z47" s="493"/>
      <c r="AA47" s="493"/>
      <c r="AB47" s="494"/>
      <c r="AC47" s="489" t="s">
        <v>367</v>
      </c>
      <c r="AD47" s="490"/>
      <c r="AE47" s="490"/>
      <c r="AF47" s="490"/>
      <c r="AG47" s="490"/>
      <c r="AH47" s="490"/>
      <c r="AI47" s="490"/>
      <c r="AJ47" s="490"/>
      <c r="AK47" s="490"/>
      <c r="AL47" s="490"/>
      <c r="AM47" s="490"/>
      <c r="AN47" s="490"/>
      <c r="AO47" s="490"/>
      <c r="AP47" s="490"/>
      <c r="AQ47" s="490"/>
      <c r="AR47" s="490"/>
      <c r="AS47" s="490"/>
      <c r="AT47" s="490"/>
      <c r="AU47" s="490"/>
      <c r="AV47" s="490"/>
      <c r="AW47" s="490"/>
      <c r="AX47" s="490"/>
      <c r="AY47" s="491"/>
      <c r="AZ47" s="492">
        <v>0.036</v>
      </c>
      <c r="BA47" s="493"/>
      <c r="BB47" s="493"/>
      <c r="BC47" s="494"/>
      <c r="BD47" s="144"/>
      <c r="BE47" s="144"/>
      <c r="BF47" s="144"/>
      <c r="BG47" s="684"/>
      <c r="BH47" s="685"/>
      <c r="BI47" s="685"/>
      <c r="BJ47" s="685"/>
      <c r="BK47" s="685"/>
      <c r="BL47" s="685"/>
      <c r="BM47" s="685"/>
      <c r="BN47" s="685"/>
      <c r="BO47" s="686"/>
      <c r="BP47" s="693"/>
      <c r="BQ47" s="694"/>
      <c r="BR47" s="694"/>
      <c r="BS47" s="694"/>
      <c r="BT47" s="694"/>
      <c r="BU47" s="694"/>
      <c r="BV47" s="694"/>
      <c r="BW47" s="694"/>
      <c r="BX47" s="694"/>
      <c r="BY47" s="694"/>
      <c r="BZ47" s="694"/>
      <c r="CA47" s="694"/>
      <c r="CB47" s="694"/>
      <c r="CC47" s="694"/>
      <c r="CD47" s="694"/>
      <c r="CE47" s="694"/>
      <c r="CF47" s="695"/>
      <c r="CG47" s="144"/>
      <c r="CH47" s="144"/>
      <c r="CI47" s="144"/>
      <c r="CJ47" s="144"/>
      <c r="CK47" s="144"/>
      <c r="CL47" s="144"/>
      <c r="CM47" s="144"/>
      <c r="CN47" s="144"/>
      <c r="CO47" s="144"/>
      <c r="CP47" s="144"/>
      <c r="CQ47" s="144"/>
      <c r="CR47" s="144"/>
      <c r="CS47" s="144"/>
      <c r="CT47" s="144"/>
      <c r="CU47" s="144"/>
      <c r="CV47" s="144"/>
      <c r="CW47" s="144"/>
      <c r="CX47" s="144"/>
      <c r="CY47" s="144"/>
      <c r="CZ47" s="144"/>
      <c r="DA47" s="144"/>
      <c r="DB47" s="144"/>
      <c r="DC47" s="144"/>
      <c r="DD47" s="144"/>
      <c r="DE47" s="144"/>
      <c r="DV47" s="69"/>
      <c r="DW47" s="69"/>
      <c r="DX47" s="69"/>
      <c r="DY47" s="69"/>
      <c r="DZ47" s="69"/>
      <c r="EA47" s="69"/>
      <c r="EB47" s="69"/>
      <c r="EC47" s="69"/>
      <c r="ED47" s="69"/>
      <c r="EE47" s="69"/>
      <c r="EF47" s="69"/>
      <c r="EG47" s="69"/>
      <c r="EH47" s="69"/>
      <c r="EI47" s="69"/>
      <c r="EJ47" s="69"/>
      <c r="EK47" s="69"/>
      <c r="EL47" s="69"/>
      <c r="EM47" s="69"/>
      <c r="EN47" s="69"/>
      <c r="EO47" s="69"/>
      <c r="EP47" s="69"/>
      <c r="EQ47" s="69"/>
      <c r="ER47" s="69"/>
      <c r="ES47" s="69"/>
      <c r="ET47" s="69"/>
      <c r="EU47" s="69"/>
      <c r="EV47" s="69"/>
      <c r="EW47" s="69"/>
    </row>
    <row r="48" spans="2:153" ht="12" customHeight="1">
      <c r="B48" s="559" t="s">
        <v>297</v>
      </c>
      <c r="C48" s="569"/>
      <c r="D48" s="569"/>
      <c r="E48" s="569"/>
      <c r="F48" s="569"/>
      <c r="G48" s="569"/>
      <c r="H48" s="569"/>
      <c r="I48" s="569"/>
      <c r="J48" s="569"/>
      <c r="K48" s="569"/>
      <c r="L48" s="569"/>
      <c r="M48" s="569"/>
      <c r="N48" s="569"/>
      <c r="O48" s="569"/>
      <c r="P48" s="569"/>
      <c r="Q48" s="569"/>
      <c r="R48" s="569"/>
      <c r="S48" s="569"/>
      <c r="T48" s="164"/>
      <c r="U48" s="165"/>
      <c r="V48" s="165"/>
      <c r="W48" s="165"/>
      <c r="X48" s="166"/>
      <c r="Y48" s="492">
        <v>0.034</v>
      </c>
      <c r="Z48" s="493"/>
      <c r="AA48" s="493"/>
      <c r="AB48" s="494"/>
      <c r="AC48" s="489" t="s">
        <v>368</v>
      </c>
      <c r="AD48" s="490"/>
      <c r="AE48" s="490"/>
      <c r="AF48" s="490"/>
      <c r="AG48" s="490"/>
      <c r="AH48" s="490"/>
      <c r="AI48" s="490"/>
      <c r="AJ48" s="490"/>
      <c r="AK48" s="490"/>
      <c r="AL48" s="490"/>
      <c r="AM48" s="490"/>
      <c r="AN48" s="490"/>
      <c r="AO48" s="490"/>
      <c r="AP48" s="490"/>
      <c r="AQ48" s="490"/>
      <c r="AR48" s="490"/>
      <c r="AS48" s="490"/>
      <c r="AT48" s="490"/>
      <c r="AU48" s="490"/>
      <c r="AV48" s="490"/>
      <c r="AW48" s="490"/>
      <c r="AX48" s="490"/>
      <c r="AY48" s="491"/>
      <c r="AZ48" s="492">
        <v>0.034</v>
      </c>
      <c r="BA48" s="493"/>
      <c r="BB48" s="493"/>
      <c r="BC48" s="494"/>
      <c r="BD48" s="144"/>
      <c r="BE48" s="144"/>
      <c r="BF48" s="144"/>
      <c r="BG48" s="144"/>
      <c r="BH48" s="144"/>
      <c r="BI48" s="144"/>
      <c r="BJ48" s="144"/>
      <c r="BK48" s="144"/>
      <c r="BL48" s="144"/>
      <c r="BM48" s="144"/>
      <c r="BN48" s="144"/>
      <c r="BO48" s="144"/>
      <c r="BP48" s="144"/>
      <c r="BQ48" s="144"/>
      <c r="BR48" s="144"/>
      <c r="BS48" s="144"/>
      <c r="BT48" s="144"/>
      <c r="BU48" s="144"/>
      <c r="BV48" s="144"/>
      <c r="BW48" s="144"/>
      <c r="BX48" s="144"/>
      <c r="BY48" s="144"/>
      <c r="BZ48" s="144"/>
      <c r="CA48" s="144"/>
      <c r="CB48" s="144"/>
      <c r="CC48" s="144"/>
      <c r="CD48" s="144"/>
      <c r="CE48" s="144"/>
      <c r="CF48" s="144"/>
      <c r="CG48" s="144"/>
      <c r="CH48" s="144"/>
      <c r="CI48" s="144"/>
      <c r="CJ48" s="144"/>
      <c r="CK48" s="144"/>
      <c r="CL48" s="144"/>
      <c r="CM48" s="144"/>
      <c r="CN48" s="144"/>
      <c r="CO48" s="144"/>
      <c r="CP48" s="144"/>
      <c r="CQ48" s="144"/>
      <c r="CR48" s="144"/>
      <c r="CS48" s="144"/>
      <c r="CT48" s="144"/>
      <c r="CU48" s="144"/>
      <c r="CV48" s="144"/>
      <c r="CW48" s="144"/>
      <c r="CX48" s="144"/>
      <c r="CY48" s="144"/>
      <c r="CZ48" s="144"/>
      <c r="DA48" s="144"/>
      <c r="DB48" s="144"/>
      <c r="DC48" s="144"/>
      <c r="DD48" s="144"/>
      <c r="DE48" s="144"/>
      <c r="DV48" s="69"/>
      <c r="DW48" s="69"/>
      <c r="DX48" s="69"/>
      <c r="DY48" s="69"/>
      <c r="DZ48" s="69"/>
      <c r="EA48" s="69"/>
      <c r="EB48" s="69"/>
      <c r="EC48" s="69"/>
      <c r="ED48" s="69"/>
      <c r="EE48" s="69"/>
      <c r="EF48" s="69"/>
      <c r="EG48" s="69"/>
      <c r="EH48" s="69"/>
      <c r="EI48" s="69"/>
      <c r="EJ48" s="69"/>
      <c r="EK48" s="69"/>
      <c r="EL48" s="69"/>
      <c r="EM48" s="69"/>
      <c r="EN48" s="69"/>
      <c r="EO48" s="69"/>
      <c r="EP48" s="69"/>
      <c r="EQ48" s="69"/>
      <c r="ER48" s="69"/>
      <c r="ES48" s="69"/>
      <c r="ET48" s="69"/>
      <c r="EU48" s="69"/>
      <c r="EV48" s="69"/>
      <c r="EW48" s="69"/>
    </row>
    <row r="49" spans="2:153" ht="12" customHeight="1">
      <c r="B49" s="559" t="s">
        <v>298</v>
      </c>
      <c r="C49" s="569"/>
      <c r="D49" s="569"/>
      <c r="E49" s="569"/>
      <c r="F49" s="569"/>
      <c r="G49" s="569"/>
      <c r="H49" s="569"/>
      <c r="I49" s="569"/>
      <c r="J49" s="569"/>
      <c r="K49" s="569"/>
      <c r="L49" s="569"/>
      <c r="M49" s="569"/>
      <c r="N49" s="569"/>
      <c r="O49" s="569"/>
      <c r="P49" s="569"/>
      <c r="Q49" s="569"/>
      <c r="R49" s="569"/>
      <c r="S49" s="569"/>
      <c r="T49" s="164"/>
      <c r="U49" s="165"/>
      <c r="V49" s="165"/>
      <c r="W49" s="165"/>
      <c r="X49" s="166"/>
      <c r="Y49" s="492">
        <v>0.033</v>
      </c>
      <c r="Z49" s="493"/>
      <c r="AA49" s="493"/>
      <c r="AB49" s="494"/>
      <c r="AC49" s="489" t="s">
        <v>369</v>
      </c>
      <c r="AD49" s="490"/>
      <c r="AE49" s="490"/>
      <c r="AF49" s="490"/>
      <c r="AG49" s="490"/>
      <c r="AH49" s="490"/>
      <c r="AI49" s="490"/>
      <c r="AJ49" s="490"/>
      <c r="AK49" s="490"/>
      <c r="AL49" s="490"/>
      <c r="AM49" s="490"/>
      <c r="AN49" s="490"/>
      <c r="AO49" s="490"/>
      <c r="AP49" s="490"/>
      <c r="AQ49" s="490"/>
      <c r="AR49" s="490"/>
      <c r="AS49" s="490"/>
      <c r="AT49" s="490"/>
      <c r="AU49" s="490"/>
      <c r="AV49" s="490"/>
      <c r="AW49" s="490"/>
      <c r="AX49" s="490"/>
      <c r="AY49" s="491"/>
      <c r="AZ49" s="492">
        <v>0.028</v>
      </c>
      <c r="BA49" s="493"/>
      <c r="BB49" s="493"/>
      <c r="BC49" s="494"/>
      <c r="BD49" s="144"/>
      <c r="BE49" s="144"/>
      <c r="BF49" s="144"/>
      <c r="BG49" s="207"/>
      <c r="BV49" s="144"/>
      <c r="BW49" s="144"/>
      <c r="BX49" s="144"/>
      <c r="BY49" s="144"/>
      <c r="BZ49" s="144"/>
      <c r="CA49" s="144"/>
      <c r="CB49" s="144"/>
      <c r="CC49" s="144"/>
      <c r="CD49" s="144"/>
      <c r="CE49" s="144"/>
      <c r="CF49" s="144"/>
      <c r="CG49" s="144"/>
      <c r="CH49" s="144"/>
      <c r="CI49" s="144"/>
      <c r="CJ49" s="144"/>
      <c r="CK49" s="144"/>
      <c r="CL49" s="144"/>
      <c r="CM49" s="144"/>
      <c r="CN49" s="144"/>
      <c r="CO49" s="144"/>
      <c r="CP49" s="144"/>
      <c r="CQ49" s="144"/>
      <c r="CR49" s="144"/>
      <c r="CS49" s="144"/>
      <c r="CT49" s="144"/>
      <c r="CU49" s="144"/>
      <c r="CV49" s="144"/>
      <c r="CW49" s="144"/>
      <c r="CX49" s="144"/>
      <c r="CY49" s="144"/>
      <c r="CZ49" s="144"/>
      <c r="DA49" s="144"/>
      <c r="DB49" s="144"/>
      <c r="DC49" s="144"/>
      <c r="DD49" s="144"/>
      <c r="DE49" s="144"/>
      <c r="DV49" s="69"/>
      <c r="DW49" s="69"/>
      <c r="DX49" s="69"/>
      <c r="DY49" s="69"/>
      <c r="DZ49" s="69"/>
      <c r="EA49" s="69"/>
      <c r="EB49" s="69"/>
      <c r="EC49" s="69"/>
      <c r="ED49" s="69"/>
      <c r="EE49" s="69"/>
      <c r="EF49" s="69"/>
      <c r="EG49" s="69"/>
      <c r="EH49" s="69"/>
      <c r="EI49" s="69"/>
      <c r="EJ49" s="69"/>
      <c r="EK49" s="69"/>
      <c r="EL49" s="69"/>
      <c r="EM49" s="69"/>
      <c r="EN49" s="69"/>
      <c r="EO49" s="69"/>
      <c r="EP49" s="69"/>
      <c r="EQ49" s="69"/>
      <c r="ER49" s="69"/>
      <c r="ES49" s="69"/>
      <c r="ET49" s="69"/>
      <c r="EU49" s="69"/>
      <c r="EV49" s="69"/>
      <c r="EW49" s="69"/>
    </row>
    <row r="50" spans="2:153" ht="12" customHeight="1">
      <c r="B50" s="559" t="s">
        <v>299</v>
      </c>
      <c r="C50" s="569"/>
      <c r="D50" s="569"/>
      <c r="E50" s="569"/>
      <c r="F50" s="569"/>
      <c r="G50" s="569"/>
      <c r="H50" s="569"/>
      <c r="I50" s="569"/>
      <c r="J50" s="569"/>
      <c r="K50" s="569"/>
      <c r="L50" s="569"/>
      <c r="M50" s="569"/>
      <c r="N50" s="569"/>
      <c r="O50" s="569"/>
      <c r="P50" s="569"/>
      <c r="Q50" s="569"/>
      <c r="R50" s="569"/>
      <c r="S50" s="569"/>
      <c r="T50" s="164"/>
      <c r="U50" s="165"/>
      <c r="V50" s="165"/>
      <c r="W50" s="165"/>
      <c r="X50" s="166"/>
      <c r="Y50" s="492">
        <v>0.032</v>
      </c>
      <c r="Z50" s="493"/>
      <c r="AA50" s="493"/>
      <c r="AB50" s="494"/>
      <c r="AC50" s="501" t="s">
        <v>370</v>
      </c>
      <c r="AD50" s="502"/>
      <c r="AE50" s="502"/>
      <c r="AF50" s="502"/>
      <c r="AG50" s="502"/>
      <c r="AH50" s="502"/>
      <c r="AI50" s="502"/>
      <c r="AJ50" s="502"/>
      <c r="AK50" s="502"/>
      <c r="AL50" s="502"/>
      <c r="AM50" s="502"/>
      <c r="AN50" s="502"/>
      <c r="AO50" s="502"/>
      <c r="AP50" s="502"/>
      <c r="AQ50" s="502"/>
      <c r="AR50" s="502"/>
      <c r="AS50" s="502"/>
      <c r="AT50" s="502"/>
      <c r="AU50" s="502"/>
      <c r="AV50" s="502"/>
      <c r="AW50" s="502"/>
      <c r="AX50" s="502"/>
      <c r="AY50" s="503"/>
      <c r="AZ50" s="495">
        <v>0.035</v>
      </c>
      <c r="BA50" s="496"/>
      <c r="BB50" s="496"/>
      <c r="BC50" s="497"/>
      <c r="BD50" s="144"/>
      <c r="BE50" s="144"/>
      <c r="BF50" s="144"/>
      <c r="BG50" s="88"/>
      <c r="CE50" s="144"/>
      <c r="CF50" s="144"/>
      <c r="CG50" s="144"/>
      <c r="CH50" s="144"/>
      <c r="CI50" s="144"/>
      <c r="CJ50" s="144"/>
      <c r="CK50" s="144"/>
      <c r="CL50" s="144"/>
      <c r="CM50" s="144"/>
      <c r="CN50" s="144"/>
      <c r="CO50" s="144"/>
      <c r="CP50" s="144"/>
      <c r="CQ50" s="144"/>
      <c r="CR50" s="144"/>
      <c r="CS50" s="144"/>
      <c r="CT50" s="144"/>
      <c r="CU50" s="144"/>
      <c r="CV50" s="144"/>
      <c r="CW50" s="144"/>
      <c r="CX50" s="144"/>
      <c r="CY50" s="144"/>
      <c r="CZ50" s="144"/>
      <c r="DA50" s="144"/>
      <c r="DB50" s="144"/>
      <c r="DC50" s="144"/>
      <c r="DD50" s="144"/>
      <c r="DE50" s="144"/>
      <c r="DV50" s="69"/>
      <c r="DW50" s="69"/>
      <c r="DX50" s="69"/>
      <c r="DY50" s="69"/>
      <c r="DZ50" s="69"/>
      <c r="EA50" s="69"/>
      <c r="EB50" s="69"/>
      <c r="EC50" s="69"/>
      <c r="ED50" s="69"/>
      <c r="EE50" s="69"/>
      <c r="EF50" s="69"/>
      <c r="EG50" s="69"/>
      <c r="EH50" s="69"/>
      <c r="EI50" s="69"/>
      <c r="EJ50" s="69"/>
      <c r="EK50" s="69"/>
      <c r="EL50" s="69"/>
      <c r="EM50" s="69"/>
      <c r="EN50" s="69"/>
      <c r="EO50" s="69"/>
      <c r="EP50" s="69"/>
      <c r="EQ50" s="69"/>
      <c r="ER50" s="69"/>
      <c r="ES50" s="69"/>
      <c r="ET50" s="69"/>
      <c r="EU50" s="69"/>
      <c r="EV50" s="69"/>
      <c r="EW50" s="69"/>
    </row>
    <row r="51" spans="2:153" ht="12" customHeight="1">
      <c r="B51" s="559" t="s">
        <v>301</v>
      </c>
      <c r="C51" s="569"/>
      <c r="D51" s="569"/>
      <c r="E51" s="569"/>
      <c r="F51" s="569"/>
      <c r="G51" s="569"/>
      <c r="H51" s="569"/>
      <c r="I51" s="569"/>
      <c r="J51" s="569"/>
      <c r="K51" s="569"/>
      <c r="L51" s="569"/>
      <c r="M51" s="569"/>
      <c r="N51" s="569"/>
      <c r="O51" s="569"/>
      <c r="P51" s="569"/>
      <c r="Q51" s="569"/>
      <c r="R51" s="569"/>
      <c r="S51" s="569"/>
      <c r="T51" s="164"/>
      <c r="U51" s="165"/>
      <c r="V51" s="165"/>
      <c r="W51" s="165"/>
      <c r="X51" s="166"/>
      <c r="Y51" s="492">
        <v>0.031</v>
      </c>
      <c r="Z51" s="493"/>
      <c r="AA51" s="493"/>
      <c r="AB51" s="494"/>
      <c r="AC51" s="504" t="s">
        <v>345</v>
      </c>
      <c r="AD51" s="505"/>
      <c r="AE51" s="505"/>
      <c r="AF51" s="505"/>
      <c r="AG51" s="505"/>
      <c r="AH51" s="505"/>
      <c r="AI51" s="505"/>
      <c r="AJ51" s="505"/>
      <c r="AK51" s="505"/>
      <c r="AL51" s="505"/>
      <c r="AM51" s="505"/>
      <c r="AN51" s="505"/>
      <c r="AO51" s="505"/>
      <c r="AP51" s="505"/>
      <c r="AQ51" s="505"/>
      <c r="AR51" s="505"/>
      <c r="AS51" s="505"/>
      <c r="AT51" s="505"/>
      <c r="AU51" s="505"/>
      <c r="AV51" s="505"/>
      <c r="AW51" s="505"/>
      <c r="AX51" s="505"/>
      <c r="AY51" s="506"/>
      <c r="AZ51" s="498">
        <v>0.034</v>
      </c>
      <c r="BA51" s="499"/>
      <c r="BB51" s="499"/>
      <c r="BC51" s="500"/>
      <c r="BD51" s="144"/>
      <c r="BE51" s="144"/>
      <c r="BF51" s="144"/>
      <c r="BG51" s="88" t="s">
        <v>445</v>
      </c>
      <c r="CE51" s="144"/>
      <c r="CF51" s="144"/>
      <c r="CG51" s="144"/>
      <c r="CH51" s="144"/>
      <c r="CI51" s="144"/>
      <c r="CJ51" s="144"/>
      <c r="CK51" s="144"/>
      <c r="CL51" s="144"/>
      <c r="CM51" s="144"/>
      <c r="CN51" s="144"/>
      <c r="CO51" s="144"/>
      <c r="CP51" s="144"/>
      <c r="CQ51" s="144"/>
      <c r="CR51" s="144"/>
      <c r="CS51" s="144"/>
      <c r="CT51" s="144"/>
      <c r="CU51" s="144"/>
      <c r="CV51" s="144"/>
      <c r="CW51" s="144"/>
      <c r="CX51" s="144"/>
      <c r="CY51" s="144"/>
      <c r="CZ51" s="144"/>
      <c r="DA51" s="144"/>
      <c r="DB51" s="144"/>
      <c r="DC51" s="144"/>
      <c r="DD51" s="144"/>
      <c r="DE51" s="144"/>
      <c r="DV51" s="69"/>
      <c r="DW51" s="69"/>
      <c r="DX51" s="69"/>
      <c r="DY51" s="69"/>
      <c r="DZ51" s="69"/>
      <c r="EA51" s="69"/>
      <c r="EB51" s="69"/>
      <c r="EC51" s="69"/>
      <c r="ED51" s="69"/>
      <c r="EE51" s="69"/>
      <c r="EF51" s="69"/>
      <c r="EG51" s="69"/>
      <c r="EH51" s="69"/>
      <c r="EI51" s="69"/>
      <c r="EJ51" s="69"/>
      <c r="EK51" s="69"/>
      <c r="EL51" s="69"/>
      <c r="EM51" s="69"/>
      <c r="EN51" s="69"/>
      <c r="EO51" s="69"/>
      <c r="EP51" s="69"/>
      <c r="EQ51" s="69"/>
      <c r="ER51" s="69"/>
      <c r="ES51" s="69"/>
      <c r="ET51" s="69"/>
      <c r="EU51" s="69"/>
      <c r="EV51" s="69"/>
      <c r="EW51" s="69"/>
    </row>
    <row r="52" spans="2:153" ht="12" customHeight="1">
      <c r="B52" s="489" t="s">
        <v>302</v>
      </c>
      <c r="C52" s="490"/>
      <c r="D52" s="490"/>
      <c r="E52" s="490"/>
      <c r="F52" s="490"/>
      <c r="G52" s="490"/>
      <c r="H52" s="490"/>
      <c r="I52" s="490"/>
      <c r="J52" s="490"/>
      <c r="K52" s="490"/>
      <c r="L52" s="490"/>
      <c r="M52" s="490"/>
      <c r="N52" s="490"/>
      <c r="O52" s="490"/>
      <c r="P52" s="490"/>
      <c r="Q52" s="490"/>
      <c r="R52" s="490"/>
      <c r="S52" s="490"/>
      <c r="T52" s="490"/>
      <c r="U52" s="490"/>
      <c r="V52" s="490"/>
      <c r="W52" s="490"/>
      <c r="X52" s="491"/>
      <c r="Y52" s="492">
        <v>0.034</v>
      </c>
      <c r="Z52" s="493"/>
      <c r="AA52" s="493"/>
      <c r="AB52" s="494"/>
      <c r="AC52" s="489" t="s">
        <v>424</v>
      </c>
      <c r="AD52" s="490"/>
      <c r="AE52" s="490"/>
      <c r="AF52" s="490"/>
      <c r="AG52" s="490"/>
      <c r="AH52" s="490"/>
      <c r="AI52" s="490"/>
      <c r="AJ52" s="490"/>
      <c r="AK52" s="490"/>
      <c r="AL52" s="490"/>
      <c r="AM52" s="490"/>
      <c r="AN52" s="490"/>
      <c r="AO52" s="490"/>
      <c r="AP52" s="490"/>
      <c r="AQ52" s="490"/>
      <c r="AR52" s="490"/>
      <c r="AS52" s="490"/>
      <c r="AT52" s="490"/>
      <c r="AU52" s="490"/>
      <c r="AV52" s="490"/>
      <c r="AW52" s="490"/>
      <c r="AX52" s="490"/>
      <c r="AY52" s="491"/>
      <c r="AZ52" s="492">
        <v>0.026</v>
      </c>
      <c r="BA52" s="493"/>
      <c r="BB52" s="493"/>
      <c r="BC52" s="494"/>
      <c r="BD52" s="144"/>
      <c r="BE52" s="144"/>
      <c r="BF52" s="144"/>
      <c r="CE52" s="144"/>
      <c r="CF52" s="144"/>
      <c r="CG52" s="144"/>
      <c r="CH52" s="144"/>
      <c r="CI52" s="144"/>
      <c r="CJ52" s="144"/>
      <c r="CK52" s="144"/>
      <c r="CL52" s="144"/>
      <c r="CM52" s="144"/>
      <c r="CN52" s="144"/>
      <c r="CO52" s="144"/>
      <c r="CP52" s="144"/>
      <c r="CQ52" s="144"/>
      <c r="CR52" s="144"/>
      <c r="CS52" s="144"/>
      <c r="CT52" s="144"/>
      <c r="CU52" s="144"/>
      <c r="CV52" s="144"/>
      <c r="CW52" s="144"/>
      <c r="CX52" s="144"/>
      <c r="CY52" s="144"/>
      <c r="CZ52" s="144"/>
      <c r="DA52" s="144"/>
      <c r="DB52" s="144"/>
      <c r="DC52" s="144"/>
      <c r="DD52" s="144"/>
      <c r="DE52" s="144"/>
      <c r="DV52" s="69"/>
      <c r="DW52" s="69"/>
      <c r="DX52" s="69"/>
      <c r="DY52" s="69"/>
      <c r="DZ52" s="69"/>
      <c r="EA52" s="69"/>
      <c r="EB52" s="69"/>
      <c r="EC52" s="69"/>
      <c r="ED52" s="69"/>
      <c r="EE52" s="69"/>
      <c r="EF52" s="69"/>
      <c r="EG52" s="69"/>
      <c r="EH52" s="69"/>
      <c r="EI52" s="69"/>
      <c r="EJ52" s="69"/>
      <c r="EK52" s="69"/>
      <c r="EL52" s="69"/>
      <c r="EM52" s="69"/>
      <c r="EN52" s="69"/>
      <c r="EO52" s="69"/>
      <c r="EP52" s="69"/>
      <c r="EQ52" s="69"/>
      <c r="ER52" s="69"/>
      <c r="ES52" s="69"/>
      <c r="ET52" s="69"/>
      <c r="EU52" s="69"/>
      <c r="EV52" s="69"/>
      <c r="EW52" s="69"/>
    </row>
    <row r="53" spans="2:153" ht="12" customHeight="1">
      <c r="B53" s="566" t="s">
        <v>303</v>
      </c>
      <c r="C53" s="567"/>
      <c r="D53" s="567"/>
      <c r="E53" s="567"/>
      <c r="F53" s="567"/>
      <c r="G53" s="567"/>
      <c r="H53" s="567"/>
      <c r="I53" s="567"/>
      <c r="J53" s="567"/>
      <c r="K53" s="567"/>
      <c r="L53" s="567"/>
      <c r="M53" s="567"/>
      <c r="N53" s="567"/>
      <c r="O53" s="567"/>
      <c r="P53" s="567"/>
      <c r="Q53" s="567"/>
      <c r="R53" s="567"/>
      <c r="S53" s="567"/>
      <c r="T53" s="567"/>
      <c r="U53" s="567"/>
      <c r="V53" s="567"/>
      <c r="W53" s="567"/>
      <c r="X53" s="568"/>
      <c r="Y53" s="492">
        <v>0.033</v>
      </c>
      <c r="Z53" s="493"/>
      <c r="AA53" s="493"/>
      <c r="AB53" s="494"/>
      <c r="AC53" s="489" t="s">
        <v>371</v>
      </c>
      <c r="AD53" s="490"/>
      <c r="AE53" s="490"/>
      <c r="AF53" s="490"/>
      <c r="AG53" s="490"/>
      <c r="AH53" s="490"/>
      <c r="AI53" s="490"/>
      <c r="AJ53" s="490"/>
      <c r="AK53" s="490"/>
      <c r="AL53" s="490"/>
      <c r="AM53" s="490"/>
      <c r="AN53" s="490"/>
      <c r="AO53" s="490"/>
      <c r="AP53" s="490"/>
      <c r="AQ53" s="490"/>
      <c r="AR53" s="490"/>
      <c r="AS53" s="490"/>
      <c r="AT53" s="490"/>
      <c r="AU53" s="490"/>
      <c r="AV53" s="490"/>
      <c r="AW53" s="490"/>
      <c r="AX53" s="490"/>
      <c r="AY53" s="491"/>
      <c r="AZ53" s="492">
        <v>0.034</v>
      </c>
      <c r="BA53" s="493"/>
      <c r="BB53" s="493"/>
      <c r="BC53" s="494"/>
      <c r="BD53" s="144"/>
      <c r="BE53" s="144"/>
      <c r="BF53" s="144"/>
      <c r="CE53" s="144"/>
      <c r="CF53" s="144"/>
      <c r="CG53" s="144"/>
      <c r="CH53" s="144"/>
      <c r="CI53" s="144"/>
      <c r="CJ53" s="144"/>
      <c r="CK53" s="144"/>
      <c r="CL53" s="144"/>
      <c r="CM53" s="144"/>
      <c r="CN53" s="144"/>
      <c r="CO53" s="144"/>
      <c r="CP53" s="144"/>
      <c r="CQ53" s="144"/>
      <c r="CR53" s="144"/>
      <c r="CS53" s="144"/>
      <c r="CT53" s="144"/>
      <c r="CU53" s="144"/>
      <c r="CV53" s="144"/>
      <c r="CW53" s="144"/>
      <c r="CX53" s="144"/>
      <c r="CY53" s="144"/>
      <c r="CZ53" s="144"/>
      <c r="DA53" s="144"/>
      <c r="DB53" s="144"/>
      <c r="DC53" s="144"/>
      <c r="DD53" s="144"/>
      <c r="DE53" s="144"/>
      <c r="DV53" s="69"/>
      <c r="DW53" s="69"/>
      <c r="DX53" s="69"/>
      <c r="DY53" s="69"/>
      <c r="DZ53" s="69"/>
      <c r="EA53" s="69"/>
      <c r="EB53" s="69"/>
      <c r="EC53" s="69"/>
      <c r="ED53" s="69"/>
      <c r="EE53" s="69"/>
      <c r="EF53" s="69"/>
      <c r="EG53" s="69"/>
      <c r="EH53" s="69"/>
      <c r="EI53" s="69"/>
      <c r="EJ53" s="69"/>
      <c r="EK53" s="69"/>
      <c r="EL53" s="69"/>
      <c r="EM53" s="69"/>
      <c r="EN53" s="69"/>
      <c r="EO53" s="69"/>
      <c r="EP53" s="69"/>
      <c r="EQ53" s="69"/>
      <c r="ER53" s="69"/>
      <c r="ES53" s="69"/>
      <c r="ET53" s="69"/>
      <c r="EU53" s="69"/>
      <c r="EV53" s="69"/>
      <c r="EW53" s="69"/>
    </row>
    <row r="54" spans="2:153" ht="12" customHeight="1">
      <c r="B54" s="566" t="s">
        <v>304</v>
      </c>
      <c r="C54" s="567"/>
      <c r="D54" s="567"/>
      <c r="E54" s="567"/>
      <c r="F54" s="567"/>
      <c r="G54" s="567"/>
      <c r="H54" s="567"/>
      <c r="I54" s="567"/>
      <c r="J54" s="567"/>
      <c r="K54" s="567"/>
      <c r="L54" s="567"/>
      <c r="M54" s="567"/>
      <c r="N54" s="567"/>
      <c r="O54" s="567"/>
      <c r="P54" s="567"/>
      <c r="Q54" s="567"/>
      <c r="R54" s="567"/>
      <c r="S54" s="567"/>
      <c r="T54" s="567"/>
      <c r="U54" s="567"/>
      <c r="V54" s="567"/>
      <c r="W54" s="567"/>
      <c r="X54" s="568"/>
      <c r="Y54" s="492">
        <v>0.032</v>
      </c>
      <c r="Z54" s="493"/>
      <c r="AA54" s="493"/>
      <c r="AB54" s="494"/>
      <c r="AC54" s="489" t="s">
        <v>425</v>
      </c>
      <c r="AD54" s="490"/>
      <c r="AE54" s="490"/>
      <c r="AF54" s="490"/>
      <c r="AG54" s="490"/>
      <c r="AH54" s="490"/>
      <c r="AI54" s="490"/>
      <c r="AJ54" s="490"/>
      <c r="AK54" s="490"/>
      <c r="AL54" s="490"/>
      <c r="AM54" s="490"/>
      <c r="AN54" s="490"/>
      <c r="AO54" s="490"/>
      <c r="AP54" s="490"/>
      <c r="AQ54" s="490"/>
      <c r="AR54" s="490"/>
      <c r="AS54" s="490"/>
      <c r="AT54" s="490"/>
      <c r="AU54" s="490"/>
      <c r="AV54" s="490"/>
      <c r="AW54" s="490"/>
      <c r="AX54" s="490"/>
      <c r="AY54" s="491"/>
      <c r="AZ54" s="492">
        <v>0.026</v>
      </c>
      <c r="BA54" s="493"/>
      <c r="BB54" s="493"/>
      <c r="BC54" s="494"/>
      <c r="BD54" s="144"/>
      <c r="BE54" s="144"/>
      <c r="BF54" s="144"/>
      <c r="CE54" s="144"/>
      <c r="CF54" s="144"/>
      <c r="CG54" s="144"/>
      <c r="CH54" s="144"/>
      <c r="CI54" s="144"/>
      <c r="CJ54" s="144"/>
      <c r="CK54" s="144"/>
      <c r="CL54" s="144"/>
      <c r="CM54" s="144"/>
      <c r="CN54" s="144"/>
      <c r="CO54" s="144"/>
      <c r="CP54" s="144"/>
      <c r="CQ54" s="144"/>
      <c r="CR54" s="144"/>
      <c r="CS54" s="144"/>
      <c r="CT54" s="144"/>
      <c r="CU54" s="144"/>
      <c r="CV54" s="144"/>
      <c r="CW54" s="144"/>
      <c r="CX54" s="144"/>
      <c r="CY54" s="144"/>
      <c r="CZ54" s="144"/>
      <c r="DA54" s="144"/>
      <c r="DB54" s="144"/>
      <c r="DC54" s="144"/>
      <c r="DD54" s="144"/>
      <c r="DE54" s="144"/>
      <c r="DV54" s="69"/>
      <c r="DW54" s="69"/>
      <c r="DX54" s="69"/>
      <c r="DY54" s="69"/>
      <c r="DZ54" s="69"/>
      <c r="EA54" s="69"/>
      <c r="EB54" s="69"/>
      <c r="EC54" s="69"/>
      <c r="ED54" s="69"/>
      <c r="EE54" s="69"/>
      <c r="EF54" s="69"/>
      <c r="EG54" s="69"/>
      <c r="EH54" s="69"/>
      <c r="EI54" s="69"/>
      <c r="EJ54" s="69"/>
      <c r="EK54" s="69"/>
      <c r="EL54" s="69"/>
      <c r="EM54" s="69"/>
      <c r="EN54" s="69"/>
      <c r="EO54" s="69"/>
      <c r="EP54" s="69"/>
      <c r="EQ54" s="69"/>
      <c r="ER54" s="69"/>
      <c r="ES54" s="69"/>
      <c r="ET54" s="69"/>
      <c r="EU54" s="69"/>
      <c r="EV54" s="69"/>
      <c r="EW54" s="69"/>
    </row>
    <row r="55" spans="2:153" ht="12" customHeight="1">
      <c r="B55" s="566" t="s">
        <v>305</v>
      </c>
      <c r="C55" s="567"/>
      <c r="D55" s="567"/>
      <c r="E55" s="567"/>
      <c r="F55" s="567"/>
      <c r="G55" s="567"/>
      <c r="H55" s="567"/>
      <c r="I55" s="567"/>
      <c r="J55" s="567"/>
      <c r="K55" s="567"/>
      <c r="L55" s="567"/>
      <c r="M55" s="567"/>
      <c r="N55" s="567"/>
      <c r="O55" s="567"/>
      <c r="P55" s="567"/>
      <c r="Q55" s="567"/>
      <c r="R55" s="567"/>
      <c r="S55" s="567"/>
      <c r="T55" s="567"/>
      <c r="U55" s="567"/>
      <c r="V55" s="567"/>
      <c r="W55" s="567"/>
      <c r="X55" s="568"/>
      <c r="Y55" s="492">
        <v>0.031</v>
      </c>
      <c r="Z55" s="493"/>
      <c r="AA55" s="493"/>
      <c r="AB55" s="494"/>
      <c r="AC55" s="504" t="s">
        <v>372</v>
      </c>
      <c r="AD55" s="505"/>
      <c r="AE55" s="505"/>
      <c r="AF55" s="505"/>
      <c r="AG55" s="505"/>
      <c r="AH55" s="505"/>
      <c r="AI55" s="505"/>
      <c r="AJ55" s="505"/>
      <c r="AK55" s="505"/>
      <c r="AL55" s="505"/>
      <c r="AM55" s="505"/>
      <c r="AN55" s="505"/>
      <c r="AO55" s="505"/>
      <c r="AP55" s="505"/>
      <c r="AQ55" s="505"/>
      <c r="AR55" s="505"/>
      <c r="AS55" s="505"/>
      <c r="AT55" s="505"/>
      <c r="AU55" s="505"/>
      <c r="AV55" s="505"/>
      <c r="AW55" s="505"/>
      <c r="AX55" s="505"/>
      <c r="AY55" s="506"/>
      <c r="AZ55" s="554">
        <v>0.04</v>
      </c>
      <c r="BA55" s="555"/>
      <c r="BB55" s="555"/>
      <c r="BC55" s="556"/>
      <c r="BD55" s="144"/>
      <c r="BE55" s="144"/>
      <c r="BF55" s="144"/>
      <c r="BG55" s="144"/>
      <c r="BH55" s="144"/>
      <c r="BI55" s="144"/>
      <c r="BJ55" s="144"/>
      <c r="BK55" s="144"/>
      <c r="BL55" s="144"/>
      <c r="BM55" s="144"/>
      <c r="BN55" s="144"/>
      <c r="BO55" s="144"/>
      <c r="BP55" s="144"/>
      <c r="BQ55" s="144"/>
      <c r="BR55" s="144"/>
      <c r="BS55" s="144"/>
      <c r="BT55" s="144"/>
      <c r="BU55" s="144"/>
      <c r="BV55" s="144"/>
      <c r="BW55" s="144"/>
      <c r="BX55" s="144"/>
      <c r="BY55" s="144"/>
      <c r="BZ55" s="144"/>
      <c r="CA55" s="144"/>
      <c r="CB55" s="144"/>
      <c r="CC55" s="144"/>
      <c r="CD55" s="144"/>
      <c r="CE55" s="144"/>
      <c r="CF55" s="144"/>
      <c r="CG55" s="144"/>
      <c r="CH55" s="144"/>
      <c r="CI55" s="144"/>
      <c r="CJ55" s="144"/>
      <c r="CK55" s="144"/>
      <c r="CL55" s="144"/>
      <c r="CM55" s="144"/>
      <c r="CN55" s="144"/>
      <c r="CO55" s="144"/>
      <c r="CP55" s="144"/>
      <c r="CQ55" s="144"/>
      <c r="CR55" s="144"/>
      <c r="CS55" s="144"/>
      <c r="CT55" s="144"/>
      <c r="CU55" s="144"/>
      <c r="CV55" s="144"/>
      <c r="CW55" s="144"/>
      <c r="CX55" s="144"/>
      <c r="CY55" s="144"/>
      <c r="CZ55" s="144"/>
      <c r="DA55" s="144"/>
      <c r="DB55" s="144"/>
      <c r="DC55" s="144"/>
      <c r="DD55" s="144"/>
      <c r="DE55" s="144"/>
      <c r="DV55" s="69"/>
      <c r="DW55" s="69"/>
      <c r="DX55" s="69"/>
      <c r="DY55" s="69"/>
      <c r="DZ55" s="69"/>
      <c r="EA55" s="69"/>
      <c r="EB55" s="69"/>
      <c r="EC55" s="69"/>
      <c r="ED55" s="69"/>
      <c r="EE55" s="69"/>
      <c r="EF55" s="69"/>
      <c r="EG55" s="69"/>
      <c r="EH55" s="69"/>
      <c r="EI55" s="69"/>
      <c r="EJ55" s="69"/>
      <c r="EK55" s="69"/>
      <c r="EL55" s="69"/>
      <c r="EM55" s="69"/>
      <c r="EN55" s="69"/>
      <c r="EO55" s="69"/>
      <c r="EP55" s="69"/>
      <c r="EQ55" s="69"/>
      <c r="ER55" s="69"/>
      <c r="ES55" s="69"/>
      <c r="ET55" s="69"/>
      <c r="EU55" s="69"/>
      <c r="EV55" s="69"/>
      <c r="EW55" s="69"/>
    </row>
    <row r="56" spans="2:153" ht="12" customHeight="1">
      <c r="B56" s="566" t="s">
        <v>306</v>
      </c>
      <c r="C56" s="567"/>
      <c r="D56" s="567"/>
      <c r="E56" s="567"/>
      <c r="F56" s="567"/>
      <c r="G56" s="567"/>
      <c r="H56" s="567"/>
      <c r="I56" s="567"/>
      <c r="J56" s="567"/>
      <c r="K56" s="567"/>
      <c r="L56" s="567"/>
      <c r="M56" s="567"/>
      <c r="N56" s="567"/>
      <c r="O56" s="567"/>
      <c r="P56" s="567"/>
      <c r="Q56" s="567"/>
      <c r="R56" s="567"/>
      <c r="S56" s="567"/>
      <c r="T56" s="567"/>
      <c r="U56" s="567"/>
      <c r="V56" s="567"/>
      <c r="W56" s="567"/>
      <c r="X56" s="568"/>
      <c r="Y56" s="492">
        <v>0.034</v>
      </c>
      <c r="Z56" s="493"/>
      <c r="AA56" s="493"/>
      <c r="AB56" s="494"/>
      <c r="AC56" s="548" t="s">
        <v>410</v>
      </c>
      <c r="AD56" s="549"/>
      <c r="AE56" s="549"/>
      <c r="AF56" s="549"/>
      <c r="AG56" s="549"/>
      <c r="AH56" s="549"/>
      <c r="AI56" s="549"/>
      <c r="AJ56" s="549"/>
      <c r="AK56" s="549"/>
      <c r="AL56" s="549"/>
      <c r="AM56" s="549"/>
      <c r="AN56" s="549"/>
      <c r="AO56" s="549"/>
      <c r="AP56" s="549"/>
      <c r="AQ56" s="549"/>
      <c r="AR56" s="549"/>
      <c r="AS56" s="549"/>
      <c r="AT56" s="549"/>
      <c r="AU56" s="549"/>
      <c r="AV56" s="549"/>
      <c r="AW56" s="549"/>
      <c r="AX56" s="549"/>
      <c r="AY56" s="550"/>
      <c r="AZ56" s="551">
        <v>0.052</v>
      </c>
      <c r="BA56" s="552"/>
      <c r="BB56" s="552"/>
      <c r="BC56" s="553"/>
      <c r="BD56" s="144"/>
      <c r="BE56" s="144"/>
      <c r="BF56" s="144"/>
      <c r="BG56" s="144"/>
      <c r="BH56" s="144"/>
      <c r="BI56" s="144"/>
      <c r="BJ56" s="144"/>
      <c r="BK56" s="144"/>
      <c r="BL56" s="144"/>
      <c r="BM56" s="144"/>
      <c r="BN56" s="144"/>
      <c r="BO56" s="144"/>
      <c r="BP56" s="144"/>
      <c r="BQ56" s="144"/>
      <c r="BR56" s="144"/>
      <c r="BS56" s="144"/>
      <c r="BT56" s="144"/>
      <c r="BU56" s="144"/>
      <c r="BV56" s="144"/>
      <c r="BW56" s="144"/>
      <c r="BX56" s="144"/>
      <c r="BY56" s="144"/>
      <c r="BZ56" s="144"/>
      <c r="CA56" s="144"/>
      <c r="CB56" s="144"/>
      <c r="CC56" s="144"/>
      <c r="CD56" s="144"/>
      <c r="CE56" s="144"/>
      <c r="CF56" s="144"/>
      <c r="CG56" s="144"/>
      <c r="CH56" s="144"/>
      <c r="CI56" s="144"/>
      <c r="CJ56" s="144"/>
      <c r="CK56" s="144"/>
      <c r="CL56" s="144"/>
      <c r="CM56" s="144"/>
      <c r="CN56" s="144"/>
      <c r="CO56" s="144"/>
      <c r="CP56" s="144"/>
      <c r="CQ56" s="144"/>
      <c r="CR56" s="144"/>
      <c r="CS56" s="144"/>
      <c r="CT56" s="144"/>
      <c r="CU56" s="144"/>
      <c r="CV56" s="144"/>
      <c r="CW56" s="144"/>
      <c r="CX56" s="144"/>
      <c r="CY56" s="144"/>
      <c r="CZ56" s="144"/>
      <c r="DA56" s="144"/>
      <c r="DB56" s="144"/>
      <c r="DC56" s="144"/>
      <c r="DD56" s="144"/>
      <c r="DE56" s="144"/>
      <c r="DV56" s="69"/>
      <c r="DW56" s="69"/>
      <c r="DX56" s="69"/>
      <c r="DY56" s="69"/>
      <c r="DZ56" s="69"/>
      <c r="EA56" s="69"/>
      <c r="EB56" s="69"/>
      <c r="EC56" s="69"/>
      <c r="ED56" s="69"/>
      <c r="EE56" s="69"/>
      <c r="EF56" s="69"/>
      <c r="EG56" s="69"/>
      <c r="EH56" s="69"/>
      <c r="EI56" s="69"/>
      <c r="EJ56" s="69"/>
      <c r="EK56" s="69"/>
      <c r="EL56" s="69"/>
      <c r="EM56" s="69"/>
      <c r="EN56" s="69"/>
      <c r="EO56" s="69"/>
      <c r="EP56" s="69"/>
      <c r="EQ56" s="69"/>
      <c r="ER56" s="69"/>
      <c r="ES56" s="69"/>
      <c r="ET56" s="69"/>
      <c r="EU56" s="69"/>
      <c r="EV56" s="69"/>
      <c r="EW56" s="69"/>
    </row>
    <row r="57" spans="2:153" ht="12" customHeight="1">
      <c r="B57" s="566" t="s">
        <v>307</v>
      </c>
      <c r="C57" s="567"/>
      <c r="D57" s="567"/>
      <c r="E57" s="567"/>
      <c r="F57" s="567"/>
      <c r="G57" s="567"/>
      <c r="H57" s="567"/>
      <c r="I57" s="567"/>
      <c r="J57" s="567"/>
      <c r="K57" s="567"/>
      <c r="L57" s="567"/>
      <c r="M57" s="567"/>
      <c r="N57" s="567"/>
      <c r="O57" s="567"/>
      <c r="P57" s="567"/>
      <c r="Q57" s="567"/>
      <c r="R57" s="567"/>
      <c r="S57" s="567"/>
      <c r="T57" s="567"/>
      <c r="U57" s="567"/>
      <c r="V57" s="567"/>
      <c r="W57" s="567"/>
      <c r="X57" s="568"/>
      <c r="Y57" s="492">
        <v>0.033</v>
      </c>
      <c r="Z57" s="493"/>
      <c r="AA57" s="493"/>
      <c r="AB57" s="494"/>
      <c r="AC57" s="489" t="s">
        <v>373</v>
      </c>
      <c r="AD57" s="490"/>
      <c r="AE57" s="490"/>
      <c r="AF57" s="490"/>
      <c r="AG57" s="490"/>
      <c r="AH57" s="490"/>
      <c r="AI57" s="490"/>
      <c r="AJ57" s="490"/>
      <c r="AK57" s="490"/>
      <c r="AL57" s="490"/>
      <c r="AM57" s="490"/>
      <c r="AN57" s="490"/>
      <c r="AO57" s="490"/>
      <c r="AP57" s="490"/>
      <c r="AQ57" s="490"/>
      <c r="AR57" s="490"/>
      <c r="AS57" s="490"/>
      <c r="AT57" s="490"/>
      <c r="AU57" s="490"/>
      <c r="AV57" s="490"/>
      <c r="AW57" s="490"/>
      <c r="AX57" s="490"/>
      <c r="AY57" s="491"/>
      <c r="AZ57" s="492">
        <v>0.052</v>
      </c>
      <c r="BA57" s="493"/>
      <c r="BB57" s="493"/>
      <c r="BC57" s="494"/>
      <c r="BD57" s="144"/>
      <c r="BE57" s="144"/>
      <c r="BF57" s="144"/>
      <c r="BG57" s="144"/>
      <c r="BH57" s="144"/>
      <c r="BI57" s="144"/>
      <c r="BJ57" s="144"/>
      <c r="BK57" s="144"/>
      <c r="BL57" s="144"/>
      <c r="BM57" s="144"/>
      <c r="BN57" s="144"/>
      <c r="BO57" s="144"/>
      <c r="BP57" s="144"/>
      <c r="BQ57" s="144"/>
      <c r="BR57" s="144"/>
      <c r="BS57" s="144"/>
      <c r="BT57" s="144"/>
      <c r="BU57" s="144"/>
      <c r="BV57" s="144"/>
      <c r="BW57" s="144"/>
      <c r="BX57" s="144"/>
      <c r="BY57" s="144"/>
      <c r="BZ57" s="144"/>
      <c r="CA57" s="144"/>
      <c r="CB57" s="144"/>
      <c r="CC57" s="144"/>
      <c r="CD57" s="144"/>
      <c r="CE57" s="144"/>
      <c r="CF57" s="144"/>
      <c r="CG57" s="144"/>
      <c r="CH57" s="144"/>
      <c r="CI57" s="144"/>
      <c r="CJ57" s="144"/>
      <c r="CK57" s="144"/>
      <c r="CL57" s="144"/>
      <c r="CM57" s="144"/>
      <c r="CN57" s="144"/>
      <c r="CO57" s="144"/>
      <c r="CP57" s="144"/>
      <c r="CQ57" s="144"/>
      <c r="CR57" s="144"/>
      <c r="CS57" s="144"/>
      <c r="CT57" s="144"/>
      <c r="CU57" s="144"/>
      <c r="CV57" s="144"/>
      <c r="CW57" s="144"/>
      <c r="CX57" s="144"/>
      <c r="CY57" s="144"/>
      <c r="CZ57" s="144"/>
      <c r="DA57" s="144"/>
      <c r="DB57" s="144"/>
      <c r="DC57" s="144"/>
      <c r="DD57" s="144"/>
      <c r="DE57" s="144"/>
      <c r="DV57" s="69"/>
      <c r="DW57" s="69"/>
      <c r="DX57" s="69"/>
      <c r="DY57" s="69"/>
      <c r="DZ57" s="69"/>
      <c r="EA57" s="69"/>
      <c r="EB57" s="69"/>
      <c r="EC57" s="69"/>
      <c r="ED57" s="69"/>
      <c r="EE57" s="69"/>
      <c r="EF57" s="69"/>
      <c r="EG57" s="69"/>
      <c r="EH57" s="69"/>
      <c r="EI57" s="69"/>
      <c r="EJ57" s="69"/>
      <c r="EK57" s="69"/>
      <c r="EL57" s="69"/>
      <c r="EM57" s="69"/>
      <c r="EN57" s="69"/>
      <c r="EO57" s="69"/>
      <c r="EP57" s="69"/>
      <c r="EQ57" s="69"/>
      <c r="ER57" s="69"/>
      <c r="ES57" s="69"/>
      <c r="ET57" s="69"/>
      <c r="EU57" s="69"/>
      <c r="EV57" s="69"/>
      <c r="EW57" s="69"/>
    </row>
    <row r="58" spans="2:153" ht="12" customHeight="1">
      <c r="B58" s="566" t="s">
        <v>308</v>
      </c>
      <c r="C58" s="567"/>
      <c r="D58" s="567"/>
      <c r="E58" s="567"/>
      <c r="F58" s="567"/>
      <c r="G58" s="567"/>
      <c r="H58" s="567"/>
      <c r="I58" s="567"/>
      <c r="J58" s="567"/>
      <c r="K58" s="567"/>
      <c r="L58" s="567"/>
      <c r="M58" s="567"/>
      <c r="N58" s="567"/>
      <c r="O58" s="567"/>
      <c r="P58" s="567"/>
      <c r="Q58" s="567"/>
      <c r="R58" s="567"/>
      <c r="S58" s="567"/>
      <c r="T58" s="567"/>
      <c r="U58" s="567"/>
      <c r="V58" s="567"/>
      <c r="W58" s="567"/>
      <c r="X58" s="568"/>
      <c r="Y58" s="492">
        <v>0.032</v>
      </c>
      <c r="Z58" s="493"/>
      <c r="AA58" s="493"/>
      <c r="AB58" s="494"/>
      <c r="AC58" s="489" t="s">
        <v>374</v>
      </c>
      <c r="AD58" s="490"/>
      <c r="AE58" s="490"/>
      <c r="AF58" s="490"/>
      <c r="AG58" s="490"/>
      <c r="AH58" s="490"/>
      <c r="AI58" s="490"/>
      <c r="AJ58" s="490"/>
      <c r="AK58" s="490"/>
      <c r="AL58" s="490"/>
      <c r="AM58" s="490"/>
      <c r="AN58" s="490"/>
      <c r="AO58" s="490"/>
      <c r="AP58" s="490"/>
      <c r="AQ58" s="490"/>
      <c r="AR58" s="490"/>
      <c r="AS58" s="490"/>
      <c r="AT58" s="490"/>
      <c r="AU58" s="490"/>
      <c r="AV58" s="490"/>
      <c r="AW58" s="490"/>
      <c r="AX58" s="490"/>
      <c r="AY58" s="491"/>
      <c r="AZ58" s="492">
        <v>0.04</v>
      </c>
      <c r="BA58" s="493"/>
      <c r="BB58" s="493"/>
      <c r="BC58" s="494"/>
      <c r="BD58" s="144"/>
      <c r="BE58" s="144"/>
      <c r="BF58" s="144"/>
      <c r="BG58" s="144"/>
      <c r="BH58" s="144"/>
      <c r="BI58" s="144"/>
      <c r="BJ58" s="144"/>
      <c r="BK58" s="144"/>
      <c r="BL58" s="144"/>
      <c r="BM58" s="144"/>
      <c r="BN58" s="144"/>
      <c r="BO58" s="144"/>
      <c r="BP58" s="144"/>
      <c r="BQ58" s="144"/>
      <c r="BR58" s="144"/>
      <c r="BS58" s="144"/>
      <c r="BT58" s="144"/>
      <c r="BU58" s="144"/>
      <c r="BV58" s="144"/>
      <c r="BW58" s="144"/>
      <c r="BX58" s="144"/>
      <c r="BY58" s="144"/>
      <c r="BZ58" s="144"/>
      <c r="CA58" s="144"/>
      <c r="CB58" s="144"/>
      <c r="CC58" s="144"/>
      <c r="CD58" s="144"/>
      <c r="CE58" s="144"/>
      <c r="CF58" s="144"/>
      <c r="CG58" s="144"/>
      <c r="CH58" s="144"/>
      <c r="CI58" s="144"/>
      <c r="CJ58" s="144"/>
      <c r="CK58" s="144"/>
      <c r="CL58" s="144"/>
      <c r="CM58" s="144"/>
      <c r="CN58" s="144"/>
      <c r="CO58" s="144"/>
      <c r="CP58" s="144"/>
      <c r="CQ58" s="144"/>
      <c r="CR58" s="144"/>
      <c r="CS58" s="144"/>
      <c r="CT58" s="144"/>
      <c r="CU58" s="144"/>
      <c r="CV58" s="144"/>
      <c r="CW58" s="144"/>
      <c r="CX58" s="144"/>
      <c r="CY58" s="144"/>
      <c r="CZ58" s="144"/>
      <c r="DA58" s="144"/>
      <c r="DB58" s="144"/>
      <c r="DC58" s="144"/>
      <c r="DD58" s="144"/>
      <c r="DE58" s="144"/>
      <c r="DV58" s="69"/>
      <c r="DW58" s="69"/>
      <c r="DX58" s="69"/>
      <c r="DY58" s="69"/>
      <c r="DZ58" s="69"/>
      <c r="EA58" s="69"/>
      <c r="EB58" s="69"/>
      <c r="EC58" s="69"/>
      <c r="ED58" s="69"/>
      <c r="EE58" s="69"/>
      <c r="EF58" s="69"/>
      <c r="EG58" s="69"/>
      <c r="EH58" s="69"/>
      <c r="EI58" s="69"/>
      <c r="EJ58" s="69"/>
      <c r="EK58" s="69"/>
      <c r="EL58" s="69"/>
      <c r="EM58" s="69"/>
      <c r="EN58" s="69"/>
      <c r="EO58" s="69"/>
      <c r="EP58" s="69"/>
      <c r="EQ58" s="69"/>
      <c r="ER58" s="69"/>
      <c r="ES58" s="69"/>
      <c r="ET58" s="69"/>
      <c r="EU58" s="69"/>
      <c r="EV58" s="69"/>
      <c r="EW58" s="69"/>
    </row>
    <row r="59" spans="2:153" ht="12" customHeight="1">
      <c r="B59" s="566" t="s">
        <v>309</v>
      </c>
      <c r="C59" s="567"/>
      <c r="D59" s="567"/>
      <c r="E59" s="567"/>
      <c r="F59" s="567"/>
      <c r="G59" s="567"/>
      <c r="H59" s="567"/>
      <c r="I59" s="567"/>
      <c r="J59" s="567"/>
      <c r="K59" s="567"/>
      <c r="L59" s="567"/>
      <c r="M59" s="567"/>
      <c r="N59" s="567"/>
      <c r="O59" s="567"/>
      <c r="P59" s="567"/>
      <c r="Q59" s="567"/>
      <c r="R59" s="567"/>
      <c r="S59" s="567"/>
      <c r="T59" s="567"/>
      <c r="U59" s="567"/>
      <c r="V59" s="567"/>
      <c r="W59" s="567"/>
      <c r="X59" s="568"/>
      <c r="Y59" s="492">
        <v>0.033</v>
      </c>
      <c r="Z59" s="493"/>
      <c r="AA59" s="493"/>
      <c r="AB59" s="494"/>
      <c r="AC59" s="501" t="s">
        <v>375</v>
      </c>
      <c r="AD59" s="502"/>
      <c r="AE59" s="502"/>
      <c r="AF59" s="502"/>
      <c r="AG59" s="502"/>
      <c r="AH59" s="502"/>
      <c r="AI59" s="502"/>
      <c r="AJ59" s="502"/>
      <c r="AK59" s="502"/>
      <c r="AL59" s="502"/>
      <c r="AM59" s="502"/>
      <c r="AN59" s="502"/>
      <c r="AO59" s="502"/>
      <c r="AP59" s="502"/>
      <c r="AQ59" s="502"/>
      <c r="AR59" s="502"/>
      <c r="AS59" s="502"/>
      <c r="AT59" s="502"/>
      <c r="AU59" s="502"/>
      <c r="AV59" s="502"/>
      <c r="AW59" s="502"/>
      <c r="AX59" s="502"/>
      <c r="AY59" s="503"/>
      <c r="AZ59" s="495">
        <v>0.04</v>
      </c>
      <c r="BA59" s="496"/>
      <c r="BB59" s="496"/>
      <c r="BC59" s="497"/>
      <c r="BD59" s="144"/>
      <c r="BE59" s="144"/>
      <c r="BF59" s="144"/>
      <c r="BG59" s="144"/>
      <c r="BH59" s="144"/>
      <c r="BI59" s="144"/>
      <c r="BJ59" s="144"/>
      <c r="BK59" s="144"/>
      <c r="BL59" s="144"/>
      <c r="BM59" s="144"/>
      <c r="BN59" s="144"/>
      <c r="BO59" s="144"/>
      <c r="BP59" s="144"/>
      <c r="BQ59" s="144"/>
      <c r="BR59" s="144"/>
      <c r="BS59" s="144"/>
      <c r="BT59" s="144"/>
      <c r="BU59" s="144"/>
      <c r="BV59" s="144"/>
      <c r="BW59" s="144"/>
      <c r="BX59" s="144"/>
      <c r="BY59" s="144"/>
      <c r="BZ59" s="144"/>
      <c r="CA59" s="144"/>
      <c r="CB59" s="144"/>
      <c r="CC59" s="144"/>
      <c r="CD59" s="144"/>
      <c r="CE59" s="144"/>
      <c r="CF59" s="144"/>
      <c r="CG59" s="144"/>
      <c r="CH59" s="144"/>
      <c r="CI59" s="144"/>
      <c r="CJ59" s="144"/>
      <c r="CK59" s="144"/>
      <c r="CL59" s="144"/>
      <c r="CM59" s="144"/>
      <c r="CN59" s="144"/>
      <c r="CO59" s="144"/>
      <c r="CP59" s="144"/>
      <c r="CQ59" s="144"/>
      <c r="CR59" s="144"/>
      <c r="CS59" s="144"/>
      <c r="CT59" s="144"/>
      <c r="CU59" s="144"/>
      <c r="CV59" s="144"/>
      <c r="CW59" s="144"/>
      <c r="CX59" s="144"/>
      <c r="CY59" s="144"/>
      <c r="CZ59" s="144"/>
      <c r="DA59" s="144"/>
      <c r="DB59" s="144"/>
      <c r="DC59" s="144"/>
      <c r="DD59" s="144"/>
      <c r="DE59" s="144"/>
      <c r="DV59" s="69"/>
      <c r="DW59" s="69"/>
      <c r="DX59" s="69"/>
      <c r="DY59" s="69"/>
      <c r="DZ59" s="69"/>
      <c r="EA59" s="69"/>
      <c r="EB59" s="69"/>
      <c r="EC59" s="69"/>
      <c r="ED59" s="69"/>
      <c r="EE59" s="69"/>
      <c r="EF59" s="69"/>
      <c r="EG59" s="69"/>
      <c r="EH59" s="69"/>
      <c r="EI59" s="69"/>
      <c r="EJ59" s="69"/>
      <c r="EK59" s="69"/>
      <c r="EL59" s="69"/>
      <c r="EM59" s="69"/>
      <c r="EN59" s="69"/>
      <c r="EO59" s="69"/>
      <c r="EP59" s="69"/>
      <c r="EQ59" s="69"/>
      <c r="ER59" s="69"/>
      <c r="ES59" s="69"/>
      <c r="ET59" s="69"/>
      <c r="EU59" s="69"/>
      <c r="EV59" s="69"/>
      <c r="EW59" s="69"/>
    </row>
    <row r="60" spans="2:153" ht="12" customHeight="1">
      <c r="B60" s="566" t="s">
        <v>310</v>
      </c>
      <c r="C60" s="567"/>
      <c r="D60" s="567"/>
      <c r="E60" s="567"/>
      <c r="F60" s="567"/>
      <c r="G60" s="567"/>
      <c r="H60" s="567"/>
      <c r="I60" s="567"/>
      <c r="J60" s="567"/>
      <c r="K60" s="567"/>
      <c r="L60" s="567"/>
      <c r="M60" s="567"/>
      <c r="N60" s="567"/>
      <c r="O60" s="567"/>
      <c r="P60" s="567"/>
      <c r="Q60" s="567"/>
      <c r="R60" s="567"/>
      <c r="S60" s="567"/>
      <c r="T60" s="567"/>
      <c r="U60" s="567"/>
      <c r="V60" s="567"/>
      <c r="W60" s="567"/>
      <c r="X60" s="568"/>
      <c r="Y60" s="492">
        <v>0.032</v>
      </c>
      <c r="Z60" s="493"/>
      <c r="AA60" s="493"/>
      <c r="AB60" s="494"/>
      <c r="AC60" s="548" t="s">
        <v>411</v>
      </c>
      <c r="AD60" s="549"/>
      <c r="AE60" s="549"/>
      <c r="AF60" s="549"/>
      <c r="AG60" s="549"/>
      <c r="AH60" s="549"/>
      <c r="AI60" s="549"/>
      <c r="AJ60" s="549"/>
      <c r="AK60" s="549"/>
      <c r="AL60" s="549"/>
      <c r="AM60" s="549"/>
      <c r="AN60" s="549"/>
      <c r="AO60" s="549"/>
      <c r="AP60" s="549"/>
      <c r="AQ60" s="549"/>
      <c r="AR60" s="549"/>
      <c r="AS60" s="549"/>
      <c r="AT60" s="549"/>
      <c r="AU60" s="549"/>
      <c r="AV60" s="549"/>
      <c r="AW60" s="549"/>
      <c r="AX60" s="549"/>
      <c r="AY60" s="550"/>
      <c r="AZ60" s="551">
        <v>0.047</v>
      </c>
      <c r="BA60" s="552"/>
      <c r="BB60" s="552"/>
      <c r="BC60" s="553"/>
      <c r="BD60" s="144"/>
      <c r="BE60" s="144"/>
      <c r="BF60" s="144"/>
      <c r="BG60" s="144"/>
      <c r="BH60" s="144"/>
      <c r="BI60" s="144"/>
      <c r="BJ60" s="144"/>
      <c r="BK60" s="144"/>
      <c r="BL60" s="144"/>
      <c r="BM60" s="144"/>
      <c r="BN60" s="144"/>
      <c r="BO60" s="144"/>
      <c r="BP60" s="144"/>
      <c r="BQ60" s="144"/>
      <c r="BR60" s="144"/>
      <c r="BS60" s="144"/>
      <c r="BT60" s="144"/>
      <c r="BU60" s="144"/>
      <c r="BV60" s="144"/>
      <c r="BW60" s="144"/>
      <c r="BX60" s="144"/>
      <c r="BY60" s="144"/>
      <c r="BZ60" s="144"/>
      <c r="CA60" s="144"/>
      <c r="CB60" s="144"/>
      <c r="CC60" s="144"/>
      <c r="CD60" s="144"/>
      <c r="CE60" s="144"/>
      <c r="CF60" s="144"/>
      <c r="CG60" s="144"/>
      <c r="CH60" s="144"/>
      <c r="CI60" s="144"/>
      <c r="CJ60" s="144"/>
      <c r="CK60" s="144"/>
      <c r="CL60" s="144"/>
      <c r="CM60" s="144"/>
      <c r="CN60" s="144"/>
      <c r="CO60" s="144"/>
      <c r="CP60" s="144"/>
      <c r="CQ60" s="144"/>
      <c r="CR60" s="144"/>
      <c r="CS60" s="144"/>
      <c r="CT60" s="144"/>
      <c r="CU60" s="144"/>
      <c r="CV60" s="144"/>
      <c r="CW60" s="144"/>
      <c r="CX60" s="144"/>
      <c r="CY60" s="144"/>
      <c r="CZ60" s="144"/>
      <c r="DA60" s="144"/>
      <c r="DB60" s="144"/>
      <c r="DC60" s="144"/>
      <c r="DD60" s="144"/>
      <c r="DE60" s="144"/>
      <c r="DV60" s="69"/>
      <c r="DW60" s="69"/>
      <c r="DX60" s="69"/>
      <c r="DY60" s="69"/>
      <c r="DZ60" s="69"/>
      <c r="EA60" s="69"/>
      <c r="EB60" s="69"/>
      <c r="EC60" s="69"/>
      <c r="ED60" s="69"/>
      <c r="EE60" s="69"/>
      <c r="EF60" s="69"/>
      <c r="EG60" s="69"/>
      <c r="EH60" s="69"/>
      <c r="EI60" s="69"/>
      <c r="EJ60" s="69"/>
      <c r="EK60" s="69"/>
      <c r="EL60" s="69"/>
      <c r="EM60" s="69"/>
      <c r="EN60" s="69"/>
      <c r="EO60" s="69"/>
      <c r="EP60" s="69"/>
      <c r="EQ60" s="69"/>
      <c r="ER60" s="69"/>
      <c r="ES60" s="69"/>
      <c r="ET60" s="69"/>
      <c r="EU60" s="69"/>
      <c r="EV60" s="69"/>
      <c r="EW60" s="69"/>
    </row>
    <row r="61" spans="2:153" ht="12" customHeight="1">
      <c r="B61" s="570" t="s">
        <v>311</v>
      </c>
      <c r="C61" s="571"/>
      <c r="D61" s="571"/>
      <c r="E61" s="571"/>
      <c r="F61" s="571"/>
      <c r="G61" s="571"/>
      <c r="H61" s="571"/>
      <c r="I61" s="571"/>
      <c r="J61" s="571"/>
      <c r="K61" s="571"/>
      <c r="L61" s="571"/>
      <c r="M61" s="571"/>
      <c r="N61" s="571"/>
      <c r="O61" s="571"/>
      <c r="P61" s="571"/>
      <c r="Q61" s="571"/>
      <c r="R61" s="571"/>
      <c r="S61" s="571"/>
      <c r="T61" s="571"/>
      <c r="U61" s="571"/>
      <c r="V61" s="571"/>
      <c r="W61" s="571"/>
      <c r="X61" s="572"/>
      <c r="Y61" s="495">
        <v>0.031</v>
      </c>
      <c r="Z61" s="496"/>
      <c r="AA61" s="496"/>
      <c r="AB61" s="497"/>
      <c r="AC61" s="501" t="s">
        <v>376</v>
      </c>
      <c r="AD61" s="502"/>
      <c r="AE61" s="502"/>
      <c r="AF61" s="502"/>
      <c r="AG61" s="502"/>
      <c r="AH61" s="502"/>
      <c r="AI61" s="502"/>
      <c r="AJ61" s="502"/>
      <c r="AK61" s="502"/>
      <c r="AL61" s="502"/>
      <c r="AM61" s="502"/>
      <c r="AN61" s="502"/>
      <c r="AO61" s="502"/>
      <c r="AP61" s="502"/>
      <c r="AQ61" s="502"/>
      <c r="AR61" s="502"/>
      <c r="AS61" s="502"/>
      <c r="AT61" s="502"/>
      <c r="AU61" s="502"/>
      <c r="AV61" s="502"/>
      <c r="AW61" s="502"/>
      <c r="AX61" s="502"/>
      <c r="AY61" s="503"/>
      <c r="AZ61" s="495">
        <v>0.039</v>
      </c>
      <c r="BA61" s="496"/>
      <c r="BB61" s="496"/>
      <c r="BC61" s="497"/>
      <c r="BD61" s="144"/>
      <c r="BE61" s="144"/>
      <c r="BF61" s="144"/>
      <c r="BG61" s="144"/>
      <c r="BH61" s="144"/>
      <c r="BI61" s="144"/>
      <c r="BJ61" s="144"/>
      <c r="BK61" s="144"/>
      <c r="BL61" s="144"/>
      <c r="BM61" s="144"/>
      <c r="BN61" s="144"/>
      <c r="BO61" s="144"/>
      <c r="BP61" s="144"/>
      <c r="BQ61" s="144"/>
      <c r="BR61" s="144"/>
      <c r="BS61" s="144"/>
      <c r="BT61" s="144"/>
      <c r="BU61" s="144"/>
      <c r="BV61" s="144"/>
      <c r="BW61" s="144"/>
      <c r="BX61" s="144"/>
      <c r="BY61" s="144"/>
      <c r="BZ61" s="144"/>
      <c r="CA61" s="144"/>
      <c r="CB61" s="144"/>
      <c r="CC61" s="144"/>
      <c r="CD61" s="144"/>
      <c r="CE61" s="144"/>
      <c r="CF61" s="144"/>
      <c r="CG61" s="144"/>
      <c r="CH61" s="144"/>
      <c r="CI61" s="144"/>
      <c r="CJ61" s="144"/>
      <c r="CK61" s="144"/>
      <c r="CL61" s="144"/>
      <c r="CM61" s="144"/>
      <c r="CN61" s="144"/>
      <c r="CO61" s="144"/>
      <c r="CP61" s="144"/>
      <c r="CQ61" s="144"/>
      <c r="CR61" s="144"/>
      <c r="CS61" s="144"/>
      <c r="CT61" s="144"/>
      <c r="CU61" s="144"/>
      <c r="CV61" s="144"/>
      <c r="CW61" s="144"/>
      <c r="CX61" s="144"/>
      <c r="CY61" s="144"/>
      <c r="CZ61" s="144"/>
      <c r="DA61" s="144"/>
      <c r="DB61" s="144"/>
      <c r="DC61" s="144"/>
      <c r="DD61" s="144"/>
      <c r="DE61" s="144"/>
      <c r="DV61" s="69"/>
      <c r="DW61" s="69"/>
      <c r="DX61" s="69"/>
      <c r="DY61" s="69"/>
      <c r="DZ61" s="69"/>
      <c r="EA61" s="69"/>
      <c r="EB61" s="69"/>
      <c r="EC61" s="69"/>
      <c r="ED61" s="69"/>
      <c r="EE61" s="69"/>
      <c r="EF61" s="69"/>
      <c r="EG61" s="69"/>
      <c r="EH61" s="69"/>
      <c r="EI61" s="69"/>
      <c r="EJ61" s="69"/>
      <c r="EK61" s="69"/>
      <c r="EL61" s="69"/>
      <c r="EM61" s="69"/>
      <c r="EN61" s="69"/>
      <c r="EO61" s="69"/>
      <c r="EP61" s="69"/>
      <c r="EQ61" s="69"/>
      <c r="ER61" s="69"/>
      <c r="ES61" s="69"/>
      <c r="ET61" s="69"/>
      <c r="EU61" s="69"/>
      <c r="EV61" s="69"/>
      <c r="EW61" s="69"/>
    </row>
    <row r="62" spans="2:153" ht="12" customHeight="1">
      <c r="B62" s="561" t="s">
        <v>312</v>
      </c>
      <c r="C62" s="563"/>
      <c r="D62" s="563"/>
      <c r="E62" s="563"/>
      <c r="F62" s="563"/>
      <c r="G62" s="563"/>
      <c r="H62" s="563"/>
      <c r="I62" s="563"/>
      <c r="J62" s="563"/>
      <c r="K62" s="563"/>
      <c r="L62" s="563"/>
      <c r="M62" s="563"/>
      <c r="N62" s="563"/>
      <c r="O62" s="563"/>
      <c r="P62" s="563"/>
      <c r="Q62" s="563"/>
      <c r="R62" s="563"/>
      <c r="S62" s="563"/>
      <c r="T62" s="563"/>
      <c r="U62" s="563"/>
      <c r="V62" s="563"/>
      <c r="W62" s="563"/>
      <c r="X62" s="616"/>
      <c r="Y62" s="557">
        <v>0.045</v>
      </c>
      <c r="Z62" s="451"/>
      <c r="AA62" s="451"/>
      <c r="AB62" s="558"/>
      <c r="AC62" s="548" t="s">
        <v>412</v>
      </c>
      <c r="AD62" s="549"/>
      <c r="AE62" s="549"/>
      <c r="AF62" s="549"/>
      <c r="AG62" s="549"/>
      <c r="AH62" s="549"/>
      <c r="AI62" s="549"/>
      <c r="AJ62" s="549"/>
      <c r="AK62" s="549"/>
      <c r="AL62" s="549"/>
      <c r="AM62" s="549"/>
      <c r="AN62" s="549"/>
      <c r="AO62" s="549"/>
      <c r="AP62" s="549"/>
      <c r="AQ62" s="549"/>
      <c r="AR62" s="549"/>
      <c r="AS62" s="549"/>
      <c r="AT62" s="549"/>
      <c r="AU62" s="549"/>
      <c r="AV62" s="549"/>
      <c r="AW62" s="549"/>
      <c r="AX62" s="549"/>
      <c r="AY62" s="550"/>
      <c r="AZ62" s="551">
        <v>0.04</v>
      </c>
      <c r="BA62" s="552"/>
      <c r="BB62" s="552"/>
      <c r="BC62" s="553"/>
      <c r="BD62" s="144"/>
      <c r="BE62" s="144"/>
      <c r="BF62" s="144"/>
      <c r="BG62" s="144"/>
      <c r="BH62" s="144"/>
      <c r="BI62" s="144"/>
      <c r="BJ62" s="144"/>
      <c r="BK62" s="144"/>
      <c r="BL62" s="144"/>
      <c r="BM62" s="144"/>
      <c r="BN62" s="144"/>
      <c r="BO62" s="144"/>
      <c r="BP62" s="144"/>
      <c r="BQ62" s="144"/>
      <c r="BR62" s="144"/>
      <c r="BS62" s="144"/>
      <c r="BT62" s="144"/>
      <c r="BU62" s="144"/>
      <c r="BV62" s="144"/>
      <c r="BW62" s="144"/>
      <c r="BX62" s="144"/>
      <c r="BY62" s="144"/>
      <c r="BZ62" s="144"/>
      <c r="CA62" s="144"/>
      <c r="CB62" s="144"/>
      <c r="CC62" s="144"/>
      <c r="CD62" s="144"/>
      <c r="CE62" s="144"/>
      <c r="CF62" s="144"/>
      <c r="CG62" s="144"/>
      <c r="CH62" s="144"/>
      <c r="CI62" s="144"/>
      <c r="CJ62" s="144"/>
      <c r="CK62" s="144"/>
      <c r="CL62" s="144"/>
      <c r="CM62" s="144"/>
      <c r="CN62" s="144"/>
      <c r="CO62" s="144"/>
      <c r="CP62" s="144"/>
      <c r="CQ62" s="144"/>
      <c r="CR62" s="144"/>
      <c r="CS62" s="144"/>
      <c r="CT62" s="144"/>
      <c r="CU62" s="144"/>
      <c r="CV62" s="144"/>
      <c r="CW62" s="144"/>
      <c r="CX62" s="144"/>
      <c r="CY62" s="144"/>
      <c r="CZ62" s="144"/>
      <c r="DA62" s="144"/>
      <c r="DB62" s="144"/>
      <c r="DC62" s="144"/>
      <c r="DD62" s="144"/>
      <c r="DE62" s="144"/>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c r="ET62" s="69"/>
      <c r="EU62" s="69"/>
      <c r="EV62" s="69"/>
      <c r="EW62" s="69"/>
    </row>
    <row r="63" spans="2:153" ht="12" customHeight="1">
      <c r="B63" s="559" t="s">
        <v>313</v>
      </c>
      <c r="C63" s="608"/>
      <c r="D63" s="608"/>
      <c r="E63" s="608"/>
      <c r="F63" s="608"/>
      <c r="G63" s="608"/>
      <c r="H63" s="608"/>
      <c r="I63" s="608"/>
      <c r="J63" s="608"/>
      <c r="K63" s="608"/>
      <c r="L63" s="608"/>
      <c r="M63" s="608"/>
      <c r="N63" s="608"/>
      <c r="O63" s="608"/>
      <c r="P63" s="608"/>
      <c r="Q63" s="608"/>
      <c r="R63" s="608"/>
      <c r="S63" s="608"/>
      <c r="T63" s="608"/>
      <c r="U63" s="608"/>
      <c r="V63" s="608"/>
      <c r="W63" s="608"/>
      <c r="X63" s="609"/>
      <c r="Y63" s="492">
        <v>0.043</v>
      </c>
      <c r="Z63" s="493"/>
      <c r="AA63" s="493"/>
      <c r="AB63" s="494"/>
      <c r="AC63" s="489" t="s">
        <v>377</v>
      </c>
      <c r="AD63" s="490"/>
      <c r="AE63" s="490"/>
      <c r="AF63" s="490"/>
      <c r="AG63" s="490"/>
      <c r="AH63" s="490"/>
      <c r="AI63" s="490"/>
      <c r="AJ63" s="490"/>
      <c r="AK63" s="490"/>
      <c r="AL63" s="490"/>
      <c r="AM63" s="490"/>
      <c r="AN63" s="490"/>
      <c r="AO63" s="490"/>
      <c r="AP63" s="490"/>
      <c r="AQ63" s="490"/>
      <c r="AR63" s="490"/>
      <c r="AS63" s="490"/>
      <c r="AT63" s="490"/>
      <c r="AU63" s="490"/>
      <c r="AV63" s="490"/>
      <c r="AW63" s="490"/>
      <c r="AX63" s="490"/>
      <c r="AY63" s="491"/>
      <c r="AZ63" s="492">
        <v>0.04</v>
      </c>
      <c r="BA63" s="493"/>
      <c r="BB63" s="493"/>
      <c r="BC63" s="494"/>
      <c r="BD63" s="144"/>
      <c r="BE63" s="144"/>
      <c r="BF63" s="144"/>
      <c r="BG63" s="144"/>
      <c r="BH63" s="144"/>
      <c r="BI63" s="144"/>
      <c r="BJ63" s="144"/>
      <c r="BK63" s="144"/>
      <c r="BL63" s="144"/>
      <c r="BM63" s="144"/>
      <c r="BN63" s="144"/>
      <c r="BO63" s="144"/>
      <c r="BP63" s="144"/>
      <c r="BQ63" s="144"/>
      <c r="BR63" s="144"/>
      <c r="BS63" s="144"/>
      <c r="BT63" s="144"/>
      <c r="BU63" s="144"/>
      <c r="BV63" s="144"/>
      <c r="BW63" s="144"/>
      <c r="BX63" s="144"/>
      <c r="BY63" s="144"/>
      <c r="BZ63" s="144"/>
      <c r="CA63" s="144"/>
      <c r="CB63" s="144"/>
      <c r="CC63" s="144"/>
      <c r="CD63" s="144"/>
      <c r="CE63" s="144"/>
      <c r="CF63" s="144"/>
      <c r="CG63" s="144"/>
      <c r="CH63" s="144"/>
      <c r="CI63" s="144"/>
      <c r="CJ63" s="144"/>
      <c r="CK63" s="144"/>
      <c r="CL63" s="144"/>
      <c r="CM63" s="144"/>
      <c r="CN63" s="144"/>
      <c r="CO63" s="144"/>
      <c r="CP63" s="144"/>
      <c r="CQ63" s="144"/>
      <c r="CR63" s="144"/>
      <c r="CS63" s="144"/>
      <c r="CT63" s="144"/>
      <c r="CU63" s="144"/>
      <c r="CV63" s="144"/>
      <c r="CW63" s="144"/>
      <c r="CX63" s="144"/>
      <c r="CY63" s="144"/>
      <c r="CZ63" s="144"/>
      <c r="DA63" s="144"/>
      <c r="DB63" s="144"/>
      <c r="DC63" s="144"/>
      <c r="DD63" s="144"/>
      <c r="DE63" s="144"/>
      <c r="DV63" s="69"/>
      <c r="DW63" s="69"/>
      <c r="DX63" s="69"/>
      <c r="DY63" s="69"/>
      <c r="DZ63" s="69"/>
      <c r="EA63" s="69"/>
      <c r="EB63" s="69"/>
      <c r="EC63" s="69"/>
      <c r="ED63" s="69"/>
      <c r="EE63" s="69"/>
      <c r="EF63" s="69"/>
      <c r="EG63" s="69"/>
      <c r="EH63" s="69"/>
      <c r="EI63" s="69"/>
      <c r="EJ63" s="69"/>
      <c r="EK63" s="69"/>
      <c r="EL63" s="69"/>
      <c r="EM63" s="69"/>
      <c r="EN63" s="69"/>
      <c r="EO63" s="69"/>
      <c r="EP63" s="69"/>
      <c r="EQ63" s="69"/>
      <c r="ER63" s="69"/>
      <c r="ES63" s="69"/>
      <c r="ET63" s="69"/>
      <c r="EU63" s="69"/>
      <c r="EV63" s="69"/>
      <c r="EW63" s="69"/>
    </row>
    <row r="64" spans="2:153" ht="12" customHeight="1">
      <c r="B64" s="559" t="s">
        <v>314</v>
      </c>
      <c r="C64" s="608"/>
      <c r="D64" s="608"/>
      <c r="E64" s="608"/>
      <c r="F64" s="608"/>
      <c r="G64" s="608"/>
      <c r="H64" s="608"/>
      <c r="I64" s="608"/>
      <c r="J64" s="608"/>
      <c r="K64" s="608"/>
      <c r="L64" s="608"/>
      <c r="M64" s="608"/>
      <c r="N64" s="608"/>
      <c r="O64" s="608"/>
      <c r="P64" s="608"/>
      <c r="Q64" s="608"/>
      <c r="R64" s="608"/>
      <c r="S64" s="608"/>
      <c r="T64" s="608"/>
      <c r="U64" s="608"/>
      <c r="V64" s="608"/>
      <c r="W64" s="608"/>
      <c r="X64" s="609"/>
      <c r="Y64" s="492">
        <v>0.041</v>
      </c>
      <c r="Z64" s="493"/>
      <c r="AA64" s="493"/>
      <c r="AB64" s="494"/>
      <c r="AC64" s="501" t="s">
        <v>378</v>
      </c>
      <c r="AD64" s="502"/>
      <c r="AE64" s="502"/>
      <c r="AF64" s="502"/>
      <c r="AG64" s="502"/>
      <c r="AH64" s="502"/>
      <c r="AI64" s="502"/>
      <c r="AJ64" s="502"/>
      <c r="AK64" s="502"/>
      <c r="AL64" s="502"/>
      <c r="AM64" s="502"/>
      <c r="AN64" s="502"/>
      <c r="AO64" s="502"/>
      <c r="AP64" s="502"/>
      <c r="AQ64" s="502"/>
      <c r="AR64" s="502"/>
      <c r="AS64" s="502"/>
      <c r="AT64" s="502"/>
      <c r="AU64" s="502"/>
      <c r="AV64" s="502"/>
      <c r="AW64" s="502"/>
      <c r="AX64" s="502"/>
      <c r="AY64" s="503"/>
      <c r="AZ64" s="495">
        <v>0.04</v>
      </c>
      <c r="BA64" s="496"/>
      <c r="BB64" s="496"/>
      <c r="BC64" s="497"/>
      <c r="BD64" s="144"/>
      <c r="BE64" s="144"/>
      <c r="BF64" s="144"/>
      <c r="BG64" s="144"/>
      <c r="BH64" s="144"/>
      <c r="BI64" s="144"/>
      <c r="BJ64" s="144"/>
      <c r="BK64" s="144"/>
      <c r="BL64" s="144"/>
      <c r="BM64" s="144"/>
      <c r="BN64" s="144"/>
      <c r="BO64" s="144"/>
      <c r="BP64" s="144"/>
      <c r="BQ64" s="144"/>
      <c r="BR64" s="144"/>
      <c r="BS64" s="144"/>
      <c r="BT64" s="144"/>
      <c r="BU64" s="144"/>
      <c r="BV64" s="144"/>
      <c r="BW64" s="144"/>
      <c r="BX64" s="144"/>
      <c r="BY64" s="144"/>
      <c r="BZ64" s="144"/>
      <c r="CA64" s="144"/>
      <c r="CB64" s="144"/>
      <c r="CC64" s="144"/>
      <c r="CD64" s="144"/>
      <c r="CE64" s="144"/>
      <c r="CF64" s="144"/>
      <c r="CG64" s="144"/>
      <c r="CH64" s="144"/>
      <c r="CI64" s="144"/>
      <c r="CJ64" s="144"/>
      <c r="CK64" s="144"/>
      <c r="CL64" s="144"/>
      <c r="CM64" s="144"/>
      <c r="CN64" s="144"/>
      <c r="CO64" s="144"/>
      <c r="CP64" s="144"/>
      <c r="CQ64" s="144"/>
      <c r="CR64" s="144"/>
      <c r="CS64" s="144"/>
      <c r="CT64" s="144"/>
      <c r="CU64" s="144"/>
      <c r="CV64" s="144"/>
      <c r="CW64" s="144"/>
      <c r="CX64" s="144"/>
      <c r="CY64" s="144"/>
      <c r="CZ64" s="144"/>
      <c r="DA64" s="144"/>
      <c r="DB64" s="144"/>
      <c r="DC64" s="144"/>
      <c r="DD64" s="144"/>
      <c r="DE64" s="144"/>
      <c r="DV64" s="69"/>
      <c r="DW64" s="69"/>
      <c r="DX64" s="69"/>
      <c r="DY64" s="69"/>
      <c r="DZ64" s="69"/>
      <c r="EA64" s="69"/>
      <c r="EB64" s="69"/>
      <c r="EC64" s="69"/>
      <c r="ED64" s="69"/>
      <c r="EE64" s="69"/>
      <c r="EF64" s="69"/>
      <c r="EG64" s="69"/>
      <c r="EH64" s="69"/>
      <c r="EI64" s="69"/>
      <c r="EJ64" s="69"/>
      <c r="EK64" s="69"/>
      <c r="EL64" s="69"/>
      <c r="EM64" s="69"/>
      <c r="EN64" s="69"/>
      <c r="EO64" s="69"/>
      <c r="EP64" s="69"/>
      <c r="EQ64" s="69"/>
      <c r="ER64" s="69"/>
      <c r="ES64" s="69"/>
      <c r="ET64" s="69"/>
      <c r="EU64" s="69"/>
      <c r="EV64" s="69"/>
      <c r="EW64" s="69"/>
    </row>
    <row r="65" spans="2:153" ht="12" customHeight="1">
      <c r="B65" s="559" t="s">
        <v>315</v>
      </c>
      <c r="C65" s="608"/>
      <c r="D65" s="608"/>
      <c r="E65" s="608"/>
      <c r="F65" s="608"/>
      <c r="G65" s="608"/>
      <c r="H65" s="608"/>
      <c r="I65" s="608"/>
      <c r="J65" s="608"/>
      <c r="K65" s="608"/>
      <c r="L65" s="608"/>
      <c r="M65" s="608"/>
      <c r="N65" s="608"/>
      <c r="O65" s="608"/>
      <c r="P65" s="608"/>
      <c r="Q65" s="608"/>
      <c r="R65" s="608"/>
      <c r="S65" s="608"/>
      <c r="T65" s="608"/>
      <c r="U65" s="608"/>
      <c r="V65" s="608"/>
      <c r="W65" s="608"/>
      <c r="X65" s="609"/>
      <c r="Y65" s="492">
        <v>0.039</v>
      </c>
      <c r="Z65" s="493"/>
      <c r="AA65" s="493"/>
      <c r="AB65" s="494"/>
      <c r="AC65" s="546"/>
      <c r="AD65" s="547"/>
      <c r="AE65" s="547"/>
      <c r="AF65" s="547"/>
      <c r="AG65" s="547"/>
      <c r="AH65" s="547"/>
      <c r="AI65" s="547"/>
      <c r="AJ65" s="547"/>
      <c r="AK65" s="547"/>
      <c r="AL65" s="547"/>
      <c r="AM65" s="547"/>
      <c r="AN65" s="547"/>
      <c r="AO65" s="547"/>
      <c r="AP65" s="547"/>
      <c r="AQ65" s="547"/>
      <c r="AR65" s="547"/>
      <c r="AS65" s="547"/>
      <c r="AT65" s="547"/>
      <c r="AU65" s="547"/>
      <c r="AV65" s="547"/>
      <c r="AW65" s="547"/>
      <c r="AX65" s="547"/>
      <c r="AY65" s="547"/>
      <c r="AZ65" s="541"/>
      <c r="BA65" s="541"/>
      <c r="BB65" s="541"/>
      <c r="BC65" s="541"/>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G65" s="144"/>
      <c r="CH65" s="144"/>
      <c r="CI65" s="144"/>
      <c r="CJ65" s="144"/>
      <c r="CK65" s="144"/>
      <c r="CL65" s="144"/>
      <c r="CM65" s="144"/>
      <c r="CN65" s="144"/>
      <c r="CO65" s="144"/>
      <c r="CP65" s="144"/>
      <c r="CQ65" s="144"/>
      <c r="CR65" s="144"/>
      <c r="CS65" s="144"/>
      <c r="CT65" s="144"/>
      <c r="CU65" s="144"/>
      <c r="CV65" s="144"/>
      <c r="CW65" s="144"/>
      <c r="CX65" s="144"/>
      <c r="CY65" s="144"/>
      <c r="CZ65" s="144"/>
      <c r="DA65" s="144"/>
      <c r="DB65" s="144"/>
      <c r="DC65" s="144"/>
      <c r="DD65" s="144"/>
      <c r="DE65" s="144"/>
      <c r="DV65" s="69"/>
      <c r="DW65" s="69"/>
      <c r="DX65" s="69"/>
      <c r="DY65" s="69"/>
      <c r="DZ65" s="69"/>
      <c r="EA65" s="69"/>
      <c r="EB65" s="69"/>
      <c r="EC65" s="69"/>
      <c r="ED65" s="69"/>
      <c r="EE65" s="69"/>
      <c r="EF65" s="69"/>
      <c r="EG65" s="69"/>
      <c r="EH65" s="69"/>
      <c r="EI65" s="69"/>
      <c r="EJ65" s="69"/>
      <c r="EK65" s="69"/>
      <c r="EL65" s="69"/>
      <c r="EM65" s="69"/>
      <c r="EN65" s="69"/>
      <c r="EO65" s="69"/>
      <c r="EP65" s="69"/>
      <c r="EQ65" s="69"/>
      <c r="ER65" s="69"/>
      <c r="ES65" s="69"/>
      <c r="ET65" s="69"/>
      <c r="EU65" s="69"/>
      <c r="EV65" s="69"/>
      <c r="EW65" s="69"/>
    </row>
    <row r="66" spans="2:153" ht="12" customHeight="1">
      <c r="B66" s="559" t="s">
        <v>316</v>
      </c>
      <c r="C66" s="608"/>
      <c r="D66" s="608"/>
      <c r="E66" s="608"/>
      <c r="F66" s="608"/>
      <c r="G66" s="608"/>
      <c r="H66" s="608"/>
      <c r="I66" s="608"/>
      <c r="J66" s="608"/>
      <c r="K66" s="608"/>
      <c r="L66" s="608"/>
      <c r="M66" s="608"/>
      <c r="N66" s="608"/>
      <c r="O66" s="608"/>
      <c r="P66" s="608"/>
      <c r="Q66" s="608"/>
      <c r="R66" s="608"/>
      <c r="S66" s="608"/>
      <c r="T66" s="608"/>
      <c r="U66" s="608"/>
      <c r="V66" s="608"/>
      <c r="W66" s="608"/>
      <c r="X66" s="609"/>
      <c r="Y66" s="492">
        <v>0.038</v>
      </c>
      <c r="Z66" s="493"/>
      <c r="AA66" s="493"/>
      <c r="AB66" s="494"/>
      <c r="AC66" s="504"/>
      <c r="AD66" s="470"/>
      <c r="AE66" s="470"/>
      <c r="AF66" s="470"/>
      <c r="AG66" s="470"/>
      <c r="AH66" s="470"/>
      <c r="AI66" s="470"/>
      <c r="AJ66" s="470"/>
      <c r="AK66" s="470"/>
      <c r="AL66" s="470"/>
      <c r="AM66" s="470"/>
      <c r="AN66" s="470"/>
      <c r="AO66" s="470"/>
      <c r="AP66" s="470"/>
      <c r="AQ66" s="470"/>
      <c r="AR66" s="470"/>
      <c r="AS66" s="470"/>
      <c r="AT66" s="470"/>
      <c r="AU66" s="470"/>
      <c r="AV66" s="470"/>
      <c r="AW66" s="470"/>
      <c r="AX66" s="470"/>
      <c r="AY66" s="470"/>
      <c r="AZ66" s="451"/>
      <c r="BA66" s="451"/>
      <c r="BB66" s="451"/>
      <c r="BC66" s="451"/>
      <c r="BD66" s="144"/>
      <c r="BE66" s="144"/>
      <c r="BF66" s="144"/>
      <c r="BG66" s="144"/>
      <c r="BH66" s="144"/>
      <c r="BI66" s="144"/>
      <c r="BJ66" s="144"/>
      <c r="BK66" s="144"/>
      <c r="BL66" s="144"/>
      <c r="BM66" s="144"/>
      <c r="BN66" s="144"/>
      <c r="BO66" s="144"/>
      <c r="BP66" s="144"/>
      <c r="BQ66" s="144"/>
      <c r="BR66" s="144"/>
      <c r="BS66" s="144"/>
      <c r="BT66" s="144"/>
      <c r="BU66" s="144"/>
      <c r="BV66" s="144"/>
      <c r="BW66" s="144"/>
      <c r="BX66" s="144"/>
      <c r="BY66" s="144"/>
      <c r="BZ66" s="144"/>
      <c r="CA66" s="144"/>
      <c r="CB66" s="144"/>
      <c r="CC66" s="144"/>
      <c r="CD66" s="144"/>
      <c r="CE66" s="144"/>
      <c r="CF66" s="144"/>
      <c r="CG66" s="144"/>
      <c r="CH66" s="144"/>
      <c r="CI66" s="144"/>
      <c r="CJ66" s="144"/>
      <c r="CK66" s="144"/>
      <c r="CL66" s="144"/>
      <c r="CM66" s="144"/>
      <c r="CN66" s="144"/>
      <c r="CO66" s="144"/>
      <c r="CP66" s="144"/>
      <c r="CQ66" s="144"/>
      <c r="CR66" s="144"/>
      <c r="CS66" s="144"/>
      <c r="CT66" s="144"/>
      <c r="CU66" s="144"/>
      <c r="CV66" s="144"/>
      <c r="CW66" s="144"/>
      <c r="CX66" s="144"/>
      <c r="CY66" s="144"/>
      <c r="CZ66" s="144"/>
      <c r="DA66" s="144"/>
      <c r="DB66" s="144"/>
      <c r="DC66" s="144"/>
      <c r="DD66" s="144"/>
      <c r="DE66" s="144"/>
      <c r="DV66" s="69"/>
      <c r="DW66" s="69"/>
      <c r="DX66" s="69"/>
      <c r="DY66" s="69"/>
      <c r="DZ66" s="69"/>
      <c r="EA66" s="69"/>
      <c r="EB66" s="69"/>
      <c r="EC66" s="69"/>
      <c r="ED66" s="69"/>
      <c r="EE66" s="69"/>
      <c r="EF66" s="69"/>
      <c r="EG66" s="69"/>
      <c r="EH66" s="69"/>
      <c r="EI66" s="69"/>
      <c r="EJ66" s="69"/>
      <c r="EK66" s="69"/>
      <c r="EL66" s="69"/>
      <c r="EM66" s="69"/>
      <c r="EN66" s="69"/>
      <c r="EO66" s="69"/>
      <c r="EP66" s="69"/>
      <c r="EQ66" s="69"/>
      <c r="ER66" s="69"/>
      <c r="ES66" s="69"/>
      <c r="ET66" s="69"/>
      <c r="EU66" s="69"/>
      <c r="EV66" s="69"/>
      <c r="EW66" s="69"/>
    </row>
    <row r="67" spans="2:153" ht="12" customHeight="1">
      <c r="B67" s="559" t="s">
        <v>317</v>
      </c>
      <c r="C67" s="608"/>
      <c r="D67" s="608"/>
      <c r="E67" s="608"/>
      <c r="F67" s="608"/>
      <c r="G67" s="608"/>
      <c r="H67" s="608"/>
      <c r="I67" s="608"/>
      <c r="J67" s="608"/>
      <c r="K67" s="608"/>
      <c r="L67" s="608"/>
      <c r="M67" s="608"/>
      <c r="N67" s="608"/>
      <c r="O67" s="608"/>
      <c r="P67" s="608"/>
      <c r="Q67" s="608"/>
      <c r="R67" s="608"/>
      <c r="S67" s="608"/>
      <c r="T67" s="608"/>
      <c r="U67" s="608"/>
      <c r="V67" s="608"/>
      <c r="W67" s="608"/>
      <c r="X67" s="609"/>
      <c r="Y67" s="492">
        <v>0.037</v>
      </c>
      <c r="Z67" s="493"/>
      <c r="AA67" s="493"/>
      <c r="AB67" s="494"/>
      <c r="AC67" s="470"/>
      <c r="AD67" s="470"/>
      <c r="AE67" s="470"/>
      <c r="AF67" s="470"/>
      <c r="AG67" s="470"/>
      <c r="AH67" s="470"/>
      <c r="AI67" s="470"/>
      <c r="AJ67" s="470"/>
      <c r="AK67" s="470"/>
      <c r="AL67" s="470"/>
      <c r="AM67" s="470"/>
      <c r="AN67" s="470"/>
      <c r="AO67" s="470"/>
      <c r="AP67" s="470"/>
      <c r="AQ67" s="470"/>
      <c r="AR67" s="470"/>
      <c r="AS67" s="470"/>
      <c r="AT67" s="470"/>
      <c r="AU67" s="470"/>
      <c r="AV67" s="470"/>
      <c r="AW67" s="470"/>
      <c r="AX67" s="470"/>
      <c r="AY67" s="470"/>
      <c r="AZ67" s="451"/>
      <c r="BA67" s="451"/>
      <c r="BB67" s="451"/>
      <c r="BC67" s="451"/>
      <c r="BD67" s="144"/>
      <c r="BE67" s="144"/>
      <c r="BF67" s="144"/>
      <c r="BG67" s="144"/>
      <c r="BH67" s="144"/>
      <c r="BI67" s="144"/>
      <c r="BJ67" s="144"/>
      <c r="BK67" s="144"/>
      <c r="BL67" s="144"/>
      <c r="BM67" s="144"/>
      <c r="BN67" s="144"/>
      <c r="BO67" s="144"/>
      <c r="BP67" s="144"/>
      <c r="BQ67" s="144"/>
      <c r="BR67" s="144"/>
      <c r="BS67" s="144"/>
      <c r="BT67" s="144"/>
      <c r="BU67" s="144"/>
      <c r="BV67" s="144"/>
      <c r="BW67" s="144"/>
      <c r="BX67" s="144"/>
      <c r="BY67" s="144"/>
      <c r="BZ67" s="144"/>
      <c r="CA67" s="144"/>
      <c r="CB67" s="144"/>
      <c r="CC67" s="144"/>
      <c r="CD67" s="144"/>
      <c r="CE67" s="144"/>
      <c r="CF67" s="144"/>
      <c r="CG67" s="144"/>
      <c r="CH67" s="144"/>
      <c r="CI67" s="144"/>
      <c r="CJ67" s="144"/>
      <c r="CK67" s="144"/>
      <c r="CL67" s="144"/>
      <c r="CM67" s="144"/>
      <c r="CN67" s="144"/>
      <c r="CO67" s="144"/>
      <c r="CP67" s="144"/>
      <c r="CQ67" s="144"/>
      <c r="CR67" s="144"/>
      <c r="CS67" s="144"/>
      <c r="CT67" s="144"/>
      <c r="CU67" s="144"/>
      <c r="CV67" s="144"/>
      <c r="CW67" s="144"/>
      <c r="CX67" s="144"/>
      <c r="CY67" s="144"/>
      <c r="CZ67" s="144"/>
      <c r="DA67" s="144"/>
      <c r="DB67" s="144"/>
      <c r="DC67" s="144"/>
      <c r="DD67" s="144"/>
      <c r="DE67" s="144"/>
      <c r="DV67" s="69"/>
      <c r="DW67" s="69"/>
      <c r="DX67" s="69"/>
      <c r="DY67" s="69"/>
      <c r="DZ67" s="69"/>
      <c r="EA67" s="69"/>
      <c r="EB67" s="69"/>
      <c r="EC67" s="69"/>
      <c r="ED67" s="69"/>
      <c r="EE67" s="69"/>
      <c r="EF67" s="69"/>
      <c r="EG67" s="69"/>
      <c r="EH67" s="69"/>
      <c r="EI67" s="69"/>
      <c r="EJ67" s="69"/>
      <c r="EK67" s="69"/>
      <c r="EL67" s="69"/>
      <c r="EM67" s="69"/>
      <c r="EN67" s="69"/>
      <c r="EO67" s="69"/>
      <c r="EP67" s="69"/>
      <c r="EQ67" s="69"/>
      <c r="ER67" s="69"/>
      <c r="ES67" s="69"/>
      <c r="ET67" s="69"/>
      <c r="EU67" s="69"/>
      <c r="EV67" s="69"/>
      <c r="EW67" s="69"/>
    </row>
    <row r="68" spans="2:153" ht="12" customHeight="1">
      <c r="B68" s="559" t="s">
        <v>318</v>
      </c>
      <c r="C68" s="608"/>
      <c r="D68" s="608"/>
      <c r="E68" s="608"/>
      <c r="F68" s="608"/>
      <c r="G68" s="608"/>
      <c r="H68" s="608"/>
      <c r="I68" s="608"/>
      <c r="J68" s="608"/>
      <c r="K68" s="608"/>
      <c r="L68" s="608"/>
      <c r="M68" s="608"/>
      <c r="N68" s="608"/>
      <c r="O68" s="608"/>
      <c r="P68" s="608"/>
      <c r="Q68" s="608"/>
      <c r="R68" s="608"/>
      <c r="S68" s="608"/>
      <c r="T68" s="608"/>
      <c r="U68" s="608"/>
      <c r="V68" s="608"/>
      <c r="W68" s="608"/>
      <c r="X68" s="609"/>
      <c r="Y68" s="492">
        <v>0.036</v>
      </c>
      <c r="Z68" s="493"/>
      <c r="AA68" s="493"/>
      <c r="AB68" s="494"/>
      <c r="AC68" s="470"/>
      <c r="AD68" s="470"/>
      <c r="AE68" s="470"/>
      <c r="AF68" s="470"/>
      <c r="AG68" s="470"/>
      <c r="AH68" s="470"/>
      <c r="AI68" s="470"/>
      <c r="AJ68" s="470"/>
      <c r="AK68" s="470"/>
      <c r="AL68" s="470"/>
      <c r="AM68" s="470"/>
      <c r="AN68" s="470"/>
      <c r="AO68" s="470"/>
      <c r="AP68" s="470"/>
      <c r="AQ68" s="470"/>
      <c r="AR68" s="470"/>
      <c r="AS68" s="470"/>
      <c r="AT68" s="470"/>
      <c r="AU68" s="470"/>
      <c r="AV68" s="470"/>
      <c r="AW68" s="470"/>
      <c r="AX68" s="470"/>
      <c r="AY68" s="470"/>
      <c r="AZ68" s="451"/>
      <c r="BA68" s="451"/>
      <c r="BB68" s="451"/>
      <c r="BC68" s="451"/>
      <c r="BD68" s="144"/>
      <c r="BE68" s="144"/>
      <c r="BF68" s="144"/>
      <c r="BG68" s="144"/>
      <c r="BH68" s="144"/>
      <c r="BI68" s="144"/>
      <c r="BJ68" s="144"/>
      <c r="BK68" s="144"/>
      <c r="BL68" s="144"/>
      <c r="BM68" s="144"/>
      <c r="BN68" s="144"/>
      <c r="BO68" s="144"/>
      <c r="BP68" s="144"/>
      <c r="BQ68" s="144"/>
      <c r="BR68" s="144"/>
      <c r="BS68" s="144"/>
      <c r="BT68" s="144"/>
      <c r="BU68" s="144"/>
      <c r="BV68" s="144"/>
      <c r="BW68" s="144"/>
      <c r="BX68" s="144"/>
      <c r="BY68" s="144"/>
      <c r="BZ68" s="144"/>
      <c r="CA68" s="144"/>
      <c r="CB68" s="144"/>
      <c r="CC68" s="144"/>
      <c r="CD68" s="144"/>
      <c r="CE68" s="144"/>
      <c r="CF68" s="144"/>
      <c r="CG68" s="144"/>
      <c r="CH68" s="144"/>
      <c r="CI68" s="144"/>
      <c r="CJ68" s="144"/>
      <c r="CK68" s="144"/>
      <c r="CL68" s="144"/>
      <c r="CM68" s="144"/>
      <c r="CN68" s="144"/>
      <c r="CO68" s="144"/>
      <c r="CP68" s="144"/>
      <c r="CQ68" s="144"/>
      <c r="CR68" s="144"/>
      <c r="CS68" s="144"/>
      <c r="CT68" s="144"/>
      <c r="CU68" s="144"/>
      <c r="CV68" s="144"/>
      <c r="CW68" s="144"/>
      <c r="CX68" s="144"/>
      <c r="CY68" s="144"/>
      <c r="CZ68" s="144"/>
      <c r="DA68" s="144"/>
      <c r="DB68" s="144"/>
      <c r="DC68" s="144"/>
      <c r="DD68" s="144"/>
      <c r="DE68" s="144"/>
      <c r="DV68" s="69"/>
      <c r="DW68" s="69"/>
      <c r="DX68" s="69"/>
      <c r="DY68" s="69"/>
      <c r="DZ68" s="69"/>
      <c r="EA68" s="69"/>
      <c r="EB68" s="69"/>
      <c r="EC68" s="69"/>
      <c r="ED68" s="69"/>
      <c r="EE68" s="69"/>
      <c r="EF68" s="69"/>
      <c r="EG68" s="69"/>
      <c r="EH68" s="69"/>
      <c r="EI68" s="69"/>
      <c r="EJ68" s="69"/>
      <c r="EK68" s="69"/>
      <c r="EL68" s="69"/>
      <c r="EM68" s="69"/>
      <c r="EN68" s="69"/>
      <c r="EO68" s="69"/>
      <c r="EP68" s="69"/>
      <c r="EQ68" s="69"/>
      <c r="ER68" s="69"/>
      <c r="ES68" s="69"/>
      <c r="ET68" s="69"/>
      <c r="EU68" s="69"/>
      <c r="EV68" s="69"/>
      <c r="EW68" s="69"/>
    </row>
    <row r="69" spans="2:153" ht="12" customHeight="1">
      <c r="B69" s="559" t="s">
        <v>319</v>
      </c>
      <c r="C69" s="608"/>
      <c r="D69" s="608"/>
      <c r="E69" s="608"/>
      <c r="F69" s="608"/>
      <c r="G69" s="608"/>
      <c r="H69" s="608"/>
      <c r="I69" s="608"/>
      <c r="J69" s="608"/>
      <c r="K69" s="608"/>
      <c r="L69" s="608"/>
      <c r="M69" s="608"/>
      <c r="N69" s="608"/>
      <c r="O69" s="608"/>
      <c r="P69" s="608"/>
      <c r="Q69" s="608"/>
      <c r="R69" s="608"/>
      <c r="S69" s="608"/>
      <c r="T69" s="608"/>
      <c r="U69" s="608"/>
      <c r="V69" s="608"/>
      <c r="W69" s="608"/>
      <c r="X69" s="609"/>
      <c r="Y69" s="492">
        <v>0.036</v>
      </c>
      <c r="Z69" s="493"/>
      <c r="AA69" s="493"/>
      <c r="AB69" s="494"/>
      <c r="AC69" s="470"/>
      <c r="AD69" s="470"/>
      <c r="AE69" s="470"/>
      <c r="AF69" s="470"/>
      <c r="AG69" s="470"/>
      <c r="AH69" s="470"/>
      <c r="AI69" s="470"/>
      <c r="AJ69" s="470"/>
      <c r="AK69" s="470"/>
      <c r="AL69" s="470"/>
      <c r="AM69" s="470"/>
      <c r="AN69" s="470"/>
      <c r="AO69" s="470"/>
      <c r="AP69" s="470"/>
      <c r="AQ69" s="470"/>
      <c r="AR69" s="470"/>
      <c r="AS69" s="470"/>
      <c r="AT69" s="470"/>
      <c r="AU69" s="470"/>
      <c r="AV69" s="470"/>
      <c r="AW69" s="470"/>
      <c r="AX69" s="470"/>
      <c r="AY69" s="470"/>
      <c r="AZ69" s="451"/>
      <c r="BA69" s="451"/>
      <c r="BB69" s="451"/>
      <c r="BC69" s="451"/>
      <c r="BD69" s="144"/>
      <c r="BE69" s="144"/>
      <c r="BF69" s="144"/>
      <c r="BG69" s="144"/>
      <c r="BH69" s="144"/>
      <c r="BI69" s="144"/>
      <c r="BJ69" s="144"/>
      <c r="BK69" s="144"/>
      <c r="BL69" s="144"/>
      <c r="BM69" s="144"/>
      <c r="BN69" s="144"/>
      <c r="BO69" s="144"/>
      <c r="BP69" s="144"/>
      <c r="BQ69" s="144"/>
      <c r="BR69" s="144"/>
      <c r="BS69" s="144"/>
      <c r="BT69" s="144"/>
      <c r="BU69" s="144"/>
      <c r="BV69" s="144"/>
      <c r="BW69" s="144"/>
      <c r="BX69" s="144"/>
      <c r="BY69" s="144"/>
      <c r="BZ69" s="144"/>
      <c r="CA69" s="144"/>
      <c r="CB69" s="144"/>
      <c r="CC69" s="144"/>
      <c r="CD69" s="144"/>
      <c r="CE69" s="144"/>
      <c r="CF69" s="144"/>
      <c r="CG69" s="144"/>
      <c r="CH69" s="144"/>
      <c r="CI69" s="144"/>
      <c r="CJ69" s="144"/>
      <c r="CK69" s="144"/>
      <c r="CL69" s="144"/>
      <c r="CM69" s="144"/>
      <c r="CN69" s="144"/>
      <c r="CO69" s="144"/>
      <c r="CP69" s="144"/>
      <c r="CQ69" s="144"/>
      <c r="CR69" s="144"/>
      <c r="CS69" s="144"/>
      <c r="CT69" s="144"/>
      <c r="CU69" s="144"/>
      <c r="CV69" s="144"/>
      <c r="CW69" s="144"/>
      <c r="CX69" s="144"/>
      <c r="CY69" s="144"/>
      <c r="CZ69" s="144"/>
      <c r="DA69" s="144"/>
      <c r="DB69" s="144"/>
      <c r="DC69" s="144"/>
      <c r="DD69" s="144"/>
      <c r="DE69" s="144"/>
      <c r="DV69" s="69"/>
      <c r="DW69" s="69"/>
      <c r="DX69" s="69"/>
      <c r="DY69" s="69"/>
      <c r="DZ69" s="69"/>
      <c r="EA69" s="69"/>
      <c r="EB69" s="69"/>
      <c r="EC69" s="69"/>
      <c r="ED69" s="69"/>
      <c r="EE69" s="69"/>
      <c r="EF69" s="69"/>
      <c r="EG69" s="69"/>
      <c r="EH69" s="69"/>
      <c r="EI69" s="69"/>
      <c r="EJ69" s="69"/>
      <c r="EK69" s="69"/>
      <c r="EL69" s="69"/>
      <c r="EM69" s="69"/>
      <c r="EN69" s="69"/>
      <c r="EO69" s="69"/>
      <c r="EP69" s="69"/>
      <c r="EQ69" s="69"/>
      <c r="ER69" s="69"/>
      <c r="ES69" s="69"/>
      <c r="ET69" s="69"/>
      <c r="EU69" s="69"/>
      <c r="EV69" s="69"/>
      <c r="EW69" s="69"/>
    </row>
    <row r="70" spans="2:153" ht="12" customHeight="1">
      <c r="B70" s="559" t="s">
        <v>320</v>
      </c>
      <c r="C70" s="608"/>
      <c r="D70" s="608"/>
      <c r="E70" s="608"/>
      <c r="F70" s="608"/>
      <c r="G70" s="608"/>
      <c r="H70" s="608"/>
      <c r="I70" s="608"/>
      <c r="J70" s="608"/>
      <c r="K70" s="608"/>
      <c r="L70" s="608"/>
      <c r="M70" s="608"/>
      <c r="N70" s="608"/>
      <c r="O70" s="608"/>
      <c r="P70" s="608"/>
      <c r="Q70" s="608"/>
      <c r="R70" s="608"/>
      <c r="S70" s="608"/>
      <c r="T70" s="608"/>
      <c r="U70" s="608"/>
      <c r="V70" s="608"/>
      <c r="W70" s="608"/>
      <c r="X70" s="609"/>
      <c r="Y70" s="492">
        <v>0.035</v>
      </c>
      <c r="Z70" s="493"/>
      <c r="AA70" s="493"/>
      <c r="AB70" s="494"/>
      <c r="AC70" s="470"/>
      <c r="AD70" s="470"/>
      <c r="AE70" s="470"/>
      <c r="AF70" s="470"/>
      <c r="AG70" s="470"/>
      <c r="AH70" s="470"/>
      <c r="AI70" s="470"/>
      <c r="AJ70" s="470"/>
      <c r="AK70" s="470"/>
      <c r="AL70" s="470"/>
      <c r="AM70" s="470"/>
      <c r="AN70" s="470"/>
      <c r="AO70" s="470"/>
      <c r="AP70" s="470"/>
      <c r="AQ70" s="470"/>
      <c r="AR70" s="470"/>
      <c r="AS70" s="470"/>
      <c r="AT70" s="470"/>
      <c r="AU70" s="470"/>
      <c r="AV70" s="470"/>
      <c r="AW70" s="470"/>
      <c r="AX70" s="470"/>
      <c r="AY70" s="470"/>
      <c r="AZ70" s="451"/>
      <c r="BA70" s="451"/>
      <c r="BB70" s="451"/>
      <c r="BC70" s="451"/>
      <c r="BD70" s="144"/>
      <c r="BE70" s="144"/>
      <c r="BF70" s="144"/>
      <c r="BG70" s="144"/>
      <c r="BH70" s="144"/>
      <c r="BI70" s="144"/>
      <c r="BJ70" s="144"/>
      <c r="BK70" s="144"/>
      <c r="BL70" s="144"/>
      <c r="BM70" s="144"/>
      <c r="BN70" s="144"/>
      <c r="BO70" s="144"/>
      <c r="BP70" s="144"/>
      <c r="BQ70" s="144"/>
      <c r="BR70" s="144"/>
      <c r="BS70" s="144"/>
      <c r="BT70" s="144"/>
      <c r="BU70" s="144"/>
      <c r="BV70" s="144"/>
      <c r="BW70" s="144"/>
      <c r="BX70" s="144"/>
      <c r="BY70" s="144"/>
      <c r="BZ70" s="144"/>
      <c r="CA70" s="144"/>
      <c r="CB70" s="144"/>
      <c r="CC70" s="144"/>
      <c r="CD70" s="144"/>
      <c r="CE70" s="144"/>
      <c r="CF70" s="144"/>
      <c r="CG70" s="144"/>
      <c r="CH70" s="144"/>
      <c r="CI70" s="144"/>
      <c r="CJ70" s="144"/>
      <c r="CK70" s="144"/>
      <c r="CL70" s="144"/>
      <c r="CM70" s="144"/>
      <c r="CN70" s="144"/>
      <c r="CO70" s="144"/>
      <c r="CP70" s="144"/>
      <c r="CQ70" s="144"/>
      <c r="CR70" s="144"/>
      <c r="CS70" s="144"/>
      <c r="CT70" s="144"/>
      <c r="CU70" s="144"/>
      <c r="CV70" s="144"/>
      <c r="CW70" s="144"/>
      <c r="CX70" s="144"/>
      <c r="CY70" s="144"/>
      <c r="CZ70" s="144"/>
      <c r="DA70" s="144"/>
      <c r="DB70" s="144"/>
      <c r="DC70" s="144"/>
      <c r="DD70" s="144"/>
      <c r="DE70" s="144"/>
      <c r="DV70" s="69"/>
      <c r="DW70" s="69"/>
      <c r="DX70" s="69"/>
      <c r="DY70" s="69"/>
      <c r="DZ70" s="69"/>
      <c r="EA70" s="69"/>
      <c r="EB70" s="69"/>
      <c r="EC70" s="69"/>
      <c r="ED70" s="69"/>
      <c r="EE70" s="69"/>
      <c r="EF70" s="69"/>
      <c r="EG70" s="69"/>
      <c r="EH70" s="69"/>
      <c r="EI70" s="69"/>
      <c r="EJ70" s="69"/>
      <c r="EK70" s="69"/>
      <c r="EL70" s="69"/>
      <c r="EM70" s="69"/>
      <c r="EN70" s="69"/>
      <c r="EO70" s="69"/>
      <c r="EP70" s="69"/>
      <c r="EQ70" s="69"/>
      <c r="ER70" s="69"/>
      <c r="ES70" s="69"/>
      <c r="ET70" s="69"/>
      <c r="EU70" s="69"/>
      <c r="EV70" s="69"/>
      <c r="EW70" s="69"/>
    </row>
    <row r="71" spans="2:153" ht="12" customHeight="1">
      <c r="B71" s="611" t="s">
        <v>321</v>
      </c>
      <c r="C71" s="612"/>
      <c r="D71" s="612"/>
      <c r="E71" s="612"/>
      <c r="F71" s="612"/>
      <c r="G71" s="612"/>
      <c r="H71" s="612"/>
      <c r="I71" s="612"/>
      <c r="J71" s="612"/>
      <c r="K71" s="612"/>
      <c r="L71" s="612"/>
      <c r="M71" s="612"/>
      <c r="N71" s="612"/>
      <c r="O71" s="612"/>
      <c r="P71" s="612"/>
      <c r="Q71" s="612"/>
      <c r="R71" s="612"/>
      <c r="S71" s="612"/>
      <c r="T71" s="612"/>
      <c r="U71" s="612"/>
      <c r="V71" s="612"/>
      <c r="W71" s="612"/>
      <c r="X71" s="613"/>
      <c r="Y71" s="495">
        <v>0.034</v>
      </c>
      <c r="Z71" s="496"/>
      <c r="AA71" s="496"/>
      <c r="AB71" s="497"/>
      <c r="AC71" s="470"/>
      <c r="AD71" s="470"/>
      <c r="AE71" s="470"/>
      <c r="AF71" s="470"/>
      <c r="AG71" s="470"/>
      <c r="AH71" s="470"/>
      <c r="AI71" s="470"/>
      <c r="AJ71" s="470"/>
      <c r="AK71" s="470"/>
      <c r="AL71" s="470"/>
      <c r="AM71" s="470"/>
      <c r="AN71" s="470"/>
      <c r="AO71" s="470"/>
      <c r="AP71" s="470"/>
      <c r="AQ71" s="470"/>
      <c r="AR71" s="470"/>
      <c r="AS71" s="470"/>
      <c r="AT71" s="470"/>
      <c r="AU71" s="470"/>
      <c r="AV71" s="470"/>
      <c r="AW71" s="470"/>
      <c r="AX71" s="470"/>
      <c r="AY71" s="470"/>
      <c r="AZ71" s="451"/>
      <c r="BA71" s="451"/>
      <c r="BB71" s="451"/>
      <c r="BC71" s="451"/>
      <c r="BD71" s="144"/>
      <c r="BE71" s="144"/>
      <c r="BF71" s="144"/>
      <c r="CG71" s="144"/>
      <c r="CH71" s="144"/>
      <c r="CI71" s="144"/>
      <c r="CJ71" s="144"/>
      <c r="CK71" s="144"/>
      <c r="CL71" s="144"/>
      <c r="CM71" s="144"/>
      <c r="CN71" s="144"/>
      <c r="CO71" s="144"/>
      <c r="CP71" s="144"/>
      <c r="CQ71" s="144"/>
      <c r="CR71" s="144"/>
      <c r="CS71" s="144"/>
      <c r="CT71" s="144"/>
      <c r="CU71" s="144"/>
      <c r="CV71" s="144"/>
      <c r="CW71" s="144"/>
      <c r="CX71" s="144"/>
      <c r="CY71" s="144"/>
      <c r="CZ71" s="144"/>
      <c r="DA71" s="144"/>
      <c r="DB71" s="144"/>
      <c r="DC71" s="144"/>
      <c r="DD71" s="144"/>
      <c r="DE71" s="144"/>
      <c r="DV71" s="69"/>
      <c r="DW71" s="69"/>
      <c r="DX71" s="69"/>
      <c r="DY71" s="69"/>
      <c r="DZ71" s="69"/>
      <c r="EA71" s="69"/>
      <c r="EB71" s="69"/>
      <c r="EC71" s="69"/>
      <c r="ED71" s="69"/>
      <c r="EE71" s="69"/>
      <c r="EF71" s="69"/>
      <c r="EG71" s="69"/>
      <c r="EH71" s="69"/>
      <c r="EI71" s="69"/>
      <c r="EJ71" s="69"/>
      <c r="EK71" s="69"/>
      <c r="EL71" s="69"/>
      <c r="EM71" s="69"/>
      <c r="EN71" s="69"/>
      <c r="EO71" s="69"/>
      <c r="EP71" s="69"/>
      <c r="EQ71" s="69"/>
      <c r="ER71" s="69"/>
      <c r="ES71" s="69"/>
      <c r="ET71" s="69"/>
      <c r="EU71" s="69"/>
      <c r="EV71" s="69"/>
      <c r="EW71" s="69"/>
    </row>
    <row r="72" spans="29:153" ht="12" customHeight="1">
      <c r="AC72" s="470"/>
      <c r="AD72" s="470"/>
      <c r="AE72" s="470"/>
      <c r="AF72" s="470"/>
      <c r="AG72" s="470"/>
      <c r="AH72" s="470"/>
      <c r="AI72" s="470"/>
      <c r="AJ72" s="470"/>
      <c r="AK72" s="470"/>
      <c r="AL72" s="470"/>
      <c r="AM72" s="470"/>
      <c r="AN72" s="470"/>
      <c r="AO72" s="470"/>
      <c r="AP72" s="470"/>
      <c r="AQ72" s="470"/>
      <c r="AR72" s="470"/>
      <c r="AS72" s="470"/>
      <c r="AT72" s="470"/>
      <c r="AU72" s="470"/>
      <c r="AV72" s="470"/>
      <c r="AW72" s="470"/>
      <c r="AX72" s="470"/>
      <c r="AY72" s="470"/>
      <c r="AZ72" s="451"/>
      <c r="BA72" s="451"/>
      <c r="BB72" s="451"/>
      <c r="BC72" s="451"/>
      <c r="BF72" s="144"/>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c r="CF72" s="160"/>
      <c r="CG72" s="144"/>
      <c r="CH72" s="144"/>
      <c r="DV72" s="69"/>
      <c r="DW72" s="69"/>
      <c r="DX72" s="69"/>
      <c r="DY72" s="69"/>
      <c r="DZ72" s="69"/>
      <c r="EA72" s="69"/>
      <c r="EB72" s="69"/>
      <c r="EC72" s="69"/>
      <c r="ED72" s="69"/>
      <c r="EE72" s="69"/>
      <c r="EF72" s="69"/>
      <c r="EG72" s="69"/>
      <c r="EH72" s="69"/>
      <c r="EI72" s="69"/>
      <c r="EJ72" s="69"/>
      <c r="EK72" s="69"/>
      <c r="EL72" s="69"/>
      <c r="EM72" s="69"/>
      <c r="EN72" s="69"/>
      <c r="EO72" s="69"/>
      <c r="EP72" s="69"/>
      <c r="EQ72" s="69"/>
      <c r="ER72" s="69"/>
      <c r="ES72" s="69"/>
      <c r="ET72" s="69"/>
      <c r="EU72" s="69"/>
      <c r="EV72" s="69"/>
      <c r="EW72" s="69"/>
    </row>
    <row r="73" spans="29:153" ht="15.75" customHeight="1">
      <c r="AC73" s="470"/>
      <c r="AD73" s="470"/>
      <c r="AE73" s="470"/>
      <c r="AF73" s="470"/>
      <c r="AG73" s="470"/>
      <c r="AH73" s="470"/>
      <c r="AI73" s="470"/>
      <c r="AJ73" s="470"/>
      <c r="AK73" s="470"/>
      <c r="AL73" s="470"/>
      <c r="AM73" s="470"/>
      <c r="AN73" s="470"/>
      <c r="AO73" s="470"/>
      <c r="AP73" s="470"/>
      <c r="AQ73" s="470"/>
      <c r="AR73" s="470"/>
      <c r="AS73" s="470"/>
      <c r="AT73" s="470"/>
      <c r="AU73" s="470"/>
      <c r="AV73" s="470"/>
      <c r="AW73" s="470"/>
      <c r="AX73" s="470"/>
      <c r="AY73" s="470"/>
      <c r="AZ73" s="451"/>
      <c r="BA73" s="451"/>
      <c r="BB73" s="451"/>
      <c r="BC73" s="451"/>
      <c r="BG73" s="160"/>
      <c r="BH73" s="160"/>
      <c r="BI73" s="160"/>
      <c r="BJ73" s="160"/>
      <c r="BK73" s="160"/>
      <c r="BL73" s="160"/>
      <c r="BM73" s="160"/>
      <c r="BN73" s="160"/>
      <c r="BO73" s="160"/>
      <c r="BP73" s="160"/>
      <c r="BQ73" s="160"/>
      <c r="BR73" s="160"/>
      <c r="BS73" s="160"/>
      <c r="BT73" s="160"/>
      <c r="BU73" s="160"/>
      <c r="BV73" s="160"/>
      <c r="BW73" s="160"/>
      <c r="BX73" s="160"/>
      <c r="BY73" s="160"/>
      <c r="BZ73" s="160"/>
      <c r="CA73" s="160"/>
      <c r="CB73" s="160"/>
      <c r="CC73" s="160"/>
      <c r="CD73" s="160"/>
      <c r="CE73" s="160"/>
      <c r="CF73" s="158"/>
      <c r="CG73" s="144"/>
      <c r="DV73" s="69"/>
      <c r="DW73" s="69"/>
      <c r="DX73" s="69"/>
      <c r="DY73" s="69"/>
      <c r="DZ73" s="69"/>
      <c r="EA73" s="69"/>
      <c r="EB73" s="69"/>
      <c r="EC73" s="69"/>
      <c r="ED73" s="69"/>
      <c r="EE73" s="69"/>
      <c r="EF73" s="69"/>
      <c r="EG73" s="69"/>
      <c r="EH73" s="69"/>
      <c r="EI73" s="69"/>
      <c r="EJ73" s="69"/>
      <c r="EK73" s="69"/>
      <c r="EL73" s="69"/>
      <c r="EM73" s="69"/>
      <c r="EN73" s="69"/>
      <c r="EO73" s="69"/>
      <c r="EP73" s="69"/>
      <c r="EQ73" s="69"/>
      <c r="ER73" s="69"/>
      <c r="ES73" s="69"/>
      <c r="ET73" s="69"/>
      <c r="EU73" s="69"/>
      <c r="EV73" s="69"/>
      <c r="EW73" s="69"/>
    </row>
    <row r="74" spans="29:153" ht="15.75" customHeight="1">
      <c r="AC74" s="470"/>
      <c r="AD74" s="470"/>
      <c r="AE74" s="470"/>
      <c r="AF74" s="470"/>
      <c r="AG74" s="470"/>
      <c r="AH74" s="470"/>
      <c r="AI74" s="470"/>
      <c r="AJ74" s="470"/>
      <c r="AK74" s="470"/>
      <c r="AL74" s="470"/>
      <c r="AM74" s="470"/>
      <c r="AN74" s="470"/>
      <c r="AO74" s="470"/>
      <c r="AP74" s="470"/>
      <c r="AQ74" s="470"/>
      <c r="AR74" s="470"/>
      <c r="AS74" s="470"/>
      <c r="AT74" s="470"/>
      <c r="AU74" s="470"/>
      <c r="AV74" s="470"/>
      <c r="AW74" s="470"/>
      <c r="AX74" s="470"/>
      <c r="AY74" s="470"/>
      <c r="AZ74" s="451"/>
      <c r="BA74" s="451"/>
      <c r="BB74" s="451"/>
      <c r="BC74" s="451"/>
      <c r="CG74" s="160"/>
      <c r="CH74" s="160"/>
      <c r="CI74" s="160"/>
      <c r="CJ74" s="160"/>
      <c r="CK74" s="160"/>
      <c r="CL74" s="160"/>
      <c r="CM74" s="160"/>
      <c r="CN74" s="160"/>
      <c r="CO74" s="160"/>
      <c r="CP74" s="160"/>
      <c r="CQ74" s="160"/>
      <c r="CR74" s="160"/>
      <c r="CS74" s="160"/>
      <c r="CT74" s="160"/>
      <c r="CU74" s="160"/>
      <c r="DV74" s="69"/>
      <c r="DW74" s="69"/>
      <c r="DX74" s="69"/>
      <c r="DY74" s="69"/>
      <c r="DZ74" s="69"/>
      <c r="EA74" s="69"/>
      <c r="EB74" s="69"/>
      <c r="EC74" s="69"/>
      <c r="ED74" s="69"/>
      <c r="EE74" s="69"/>
      <c r="EF74" s="69"/>
      <c r="EG74" s="69"/>
      <c r="EH74" s="69"/>
      <c r="EI74" s="69"/>
      <c r="EJ74" s="69"/>
      <c r="EK74" s="69"/>
      <c r="EL74" s="69"/>
      <c r="EM74" s="69"/>
      <c r="EN74" s="69"/>
      <c r="EO74" s="69"/>
      <c r="EP74" s="69"/>
      <c r="EQ74" s="69"/>
      <c r="ER74" s="69"/>
      <c r="ES74" s="69"/>
      <c r="ET74" s="69"/>
      <c r="EU74" s="69"/>
      <c r="EV74" s="69"/>
      <c r="EW74" s="69"/>
    </row>
    <row r="75" spans="29:153" ht="15.75" customHeight="1">
      <c r="AC75" s="470"/>
      <c r="AD75" s="470"/>
      <c r="AE75" s="470"/>
      <c r="AF75" s="470"/>
      <c r="AG75" s="470"/>
      <c r="AH75" s="470"/>
      <c r="AI75" s="470"/>
      <c r="AJ75" s="470"/>
      <c r="AK75" s="470"/>
      <c r="AL75" s="470"/>
      <c r="AM75" s="470"/>
      <c r="AN75" s="470"/>
      <c r="AO75" s="470"/>
      <c r="AP75" s="470"/>
      <c r="AQ75" s="470"/>
      <c r="AR75" s="470"/>
      <c r="AS75" s="470"/>
      <c r="AT75" s="470"/>
      <c r="AU75" s="470"/>
      <c r="AV75" s="470"/>
      <c r="AW75" s="470"/>
      <c r="AX75" s="470"/>
      <c r="AY75" s="470"/>
      <c r="AZ75" s="451"/>
      <c r="BA75" s="451"/>
      <c r="BB75" s="451"/>
      <c r="BC75" s="451"/>
      <c r="CG75" s="158"/>
      <c r="CH75" s="158"/>
      <c r="CI75" s="158"/>
      <c r="CJ75" s="158"/>
      <c r="CK75" s="158"/>
      <c r="CL75" s="158"/>
      <c r="CM75" s="159"/>
      <c r="CN75" s="159"/>
      <c r="CO75" s="159"/>
      <c r="CP75" s="159"/>
      <c r="CQ75" s="159"/>
      <c r="CR75" s="159"/>
      <c r="CS75" s="159"/>
      <c r="CT75" s="159"/>
      <c r="CU75" s="159"/>
      <c r="CV75" s="450"/>
      <c r="CW75" s="450"/>
      <c r="CX75" s="450"/>
      <c r="CY75" s="450"/>
      <c r="CZ75" s="450"/>
      <c r="DA75" s="450"/>
      <c r="DB75" s="450"/>
      <c r="DC75" s="450"/>
      <c r="DV75" s="69"/>
      <c r="DW75" s="69"/>
      <c r="DX75" s="69"/>
      <c r="DY75" s="69"/>
      <c r="DZ75" s="69"/>
      <c r="EA75" s="69"/>
      <c r="EB75" s="69"/>
      <c r="EC75" s="69"/>
      <c r="ED75" s="69"/>
      <c r="EE75" s="69"/>
      <c r="EF75" s="69"/>
      <c r="EG75" s="69"/>
      <c r="EH75" s="69"/>
      <c r="EI75" s="69"/>
      <c r="EJ75" s="69"/>
      <c r="EK75" s="69"/>
      <c r="EL75" s="69"/>
      <c r="EM75" s="69"/>
      <c r="EN75" s="69"/>
      <c r="EO75" s="69"/>
      <c r="EP75" s="69"/>
      <c r="EQ75" s="69"/>
      <c r="ER75" s="69"/>
      <c r="ES75" s="69"/>
      <c r="ET75" s="69"/>
      <c r="EU75" s="69"/>
      <c r="EV75" s="69"/>
      <c r="EW75" s="69"/>
    </row>
    <row r="121" spans="12:28" ht="15.75" customHeight="1">
      <c r="L121" s="580" t="s">
        <v>27</v>
      </c>
      <c r="M121" s="581"/>
      <c r="N121" s="581"/>
      <c r="O121" s="582"/>
      <c r="P121" s="588" t="s">
        <v>28</v>
      </c>
      <c r="Q121" s="581"/>
      <c r="R121" s="581"/>
      <c r="S121" s="582"/>
      <c r="T121" s="195" t="s">
        <v>29</v>
      </c>
      <c r="U121" s="195"/>
      <c r="V121" s="195"/>
      <c r="W121" s="195"/>
      <c r="X121" s="195"/>
      <c r="Y121" s="195"/>
      <c r="Z121" s="195"/>
      <c r="AA121" s="195"/>
      <c r="AB121" s="195"/>
    </row>
    <row r="122" spans="12:39" ht="15.75" customHeight="1">
      <c r="L122" s="583"/>
      <c r="M122" s="464"/>
      <c r="N122" s="464"/>
      <c r="O122" s="584"/>
      <c r="P122" s="589"/>
      <c r="Q122" s="464"/>
      <c r="R122" s="464"/>
      <c r="S122" s="584"/>
      <c r="T122" s="191"/>
      <c r="U122" s="191"/>
      <c r="V122" s="191"/>
      <c r="W122" s="191"/>
      <c r="X122" s="191"/>
      <c r="Y122" s="191"/>
      <c r="Z122" s="191"/>
      <c r="AA122" s="191"/>
      <c r="AB122" s="191"/>
      <c r="AC122" s="195"/>
      <c r="AD122" s="196"/>
      <c r="AE122" s="591" t="s">
        <v>44</v>
      </c>
      <c r="AF122" s="541"/>
      <c r="AG122" s="541"/>
      <c r="AH122" s="541"/>
      <c r="AI122" s="541"/>
      <c r="AJ122" s="541"/>
      <c r="AK122" s="541"/>
      <c r="AL122" s="541"/>
      <c r="AM122" s="565"/>
    </row>
    <row r="123" spans="12:39" ht="15.75" customHeight="1">
      <c r="L123" s="583"/>
      <c r="M123" s="464"/>
      <c r="N123" s="464"/>
      <c r="O123" s="584"/>
      <c r="P123" s="589"/>
      <c r="Q123" s="464"/>
      <c r="R123" s="464"/>
      <c r="S123" s="584"/>
      <c r="T123" s="191"/>
      <c r="U123" s="191"/>
      <c r="V123" s="191"/>
      <c r="W123" s="191"/>
      <c r="X123" s="191"/>
      <c r="Y123" s="191"/>
      <c r="Z123" s="191"/>
      <c r="AA123" s="191"/>
      <c r="AB123" s="191"/>
      <c r="AC123" s="191"/>
      <c r="AD123" s="197"/>
      <c r="AE123" s="592"/>
      <c r="AF123" s="451"/>
      <c r="AG123" s="451"/>
      <c r="AH123" s="451"/>
      <c r="AI123" s="451"/>
      <c r="AJ123" s="451"/>
      <c r="AK123" s="451"/>
      <c r="AL123" s="451"/>
      <c r="AM123" s="558"/>
    </row>
    <row r="124" spans="12:39" ht="15.75" customHeight="1">
      <c r="L124" s="585"/>
      <c r="M124" s="586"/>
      <c r="N124" s="586"/>
      <c r="O124" s="587"/>
      <c r="P124" s="590"/>
      <c r="Q124" s="586"/>
      <c r="R124" s="586"/>
      <c r="S124" s="587"/>
      <c r="T124" s="198"/>
      <c r="U124" s="198"/>
      <c r="V124" s="198"/>
      <c r="W124" s="198"/>
      <c r="X124" s="198"/>
      <c r="Y124" s="198"/>
      <c r="Z124" s="198"/>
      <c r="AA124" s="198"/>
      <c r="AB124" s="198"/>
      <c r="AC124" s="191"/>
      <c r="AD124" s="197"/>
      <c r="AE124" s="593" t="e">
        <f>#REF!&amp;"地域"</f>
        <v>#REF!</v>
      </c>
      <c r="AF124" s="594"/>
      <c r="AG124" s="594"/>
      <c r="AH124" s="594"/>
      <c r="AI124" s="594"/>
      <c r="AJ124" s="594"/>
      <c r="AK124" s="594"/>
      <c r="AL124" s="594"/>
      <c r="AM124" s="595"/>
    </row>
    <row r="125" spans="12:39" ht="15.75" customHeight="1">
      <c r="L125" s="596" t="s">
        <v>52</v>
      </c>
      <c r="M125" s="597"/>
      <c r="N125" s="597"/>
      <c r="O125" s="576"/>
      <c r="P125" s="576" t="s">
        <v>33</v>
      </c>
      <c r="Q125" s="576"/>
      <c r="R125" s="576"/>
      <c r="S125" s="576"/>
      <c r="T125" s="200" t="s">
        <v>34</v>
      </c>
      <c r="U125" s="201"/>
      <c r="V125" s="201"/>
      <c r="W125" s="201"/>
      <c r="X125" s="201"/>
      <c r="Y125" s="201"/>
      <c r="Z125" s="201"/>
      <c r="AA125" s="201"/>
      <c r="AB125" s="201"/>
      <c r="AC125" s="198"/>
      <c r="AD125" s="199"/>
      <c r="AE125" s="53" t="s">
        <v>30</v>
      </c>
      <c r="AF125" s="54"/>
      <c r="AG125" s="55"/>
      <c r="AH125" s="53" t="s">
        <v>31</v>
      </c>
      <c r="AI125" s="54"/>
      <c r="AJ125" s="55"/>
      <c r="AK125" s="53" t="s">
        <v>32</v>
      </c>
      <c r="AL125" s="54"/>
      <c r="AM125" s="56"/>
    </row>
    <row r="126" spans="12:39" ht="15.75" customHeight="1">
      <c r="L126" s="598"/>
      <c r="M126" s="599"/>
      <c r="N126" s="599"/>
      <c r="O126" s="577"/>
      <c r="P126" s="577"/>
      <c r="Q126" s="577"/>
      <c r="R126" s="577"/>
      <c r="S126" s="577"/>
      <c r="T126" s="202" t="s">
        <v>35</v>
      </c>
      <c r="U126" s="203"/>
      <c r="V126" s="203"/>
      <c r="W126" s="203"/>
      <c r="X126" s="203"/>
      <c r="Y126" s="203"/>
      <c r="Z126" s="203"/>
      <c r="AA126" s="203"/>
      <c r="AB126" s="203"/>
      <c r="AC126" s="201"/>
      <c r="AD126" s="201"/>
      <c r="AE126" s="605" t="e">
        <f>IF(#REF!="Ⅰ",3.6,IF(#REF!="Ⅱ",2.7,IF(#REF!="Ⅲ",2.5,IF(#REF!="Ⅳ",2.5,IF(#REF!="Ⅴ",2.5,IF(#REF!="Ⅵ",2.5,"－"))))))</f>
        <v>#REF!</v>
      </c>
      <c r="AF126" s="605"/>
      <c r="AG126" s="605"/>
      <c r="AH126" s="605" t="e">
        <f>IF(#REF!="Ⅰ",2.9,IF(#REF!="Ⅱ",1.6,IF(#REF!="Ⅲ",1.1,IF(#REF!="Ⅳ",1.1,IF(#REF!="Ⅴ",1.1,IF(#REF!="Ⅵ",1.1,"－"))))))</f>
        <v>#REF!</v>
      </c>
      <c r="AI126" s="605"/>
      <c r="AJ126" s="605"/>
      <c r="AK126" s="605" t="e">
        <f>IF(#REF!="Ⅰ",1.2,IF(#REF!="Ⅱ",0.7,IF(#REF!="Ⅲ",0.7,IF(#REF!="Ⅳ",0.7,IF(#REF!="Ⅴ",0.5,IF(#REF!="Ⅵ",0.5,"－"))))))</f>
        <v>#REF!</v>
      </c>
      <c r="AL126" s="605"/>
      <c r="AM126" s="606"/>
    </row>
    <row r="127" spans="12:39" ht="15.75" customHeight="1">
      <c r="L127" s="598"/>
      <c r="M127" s="599"/>
      <c r="N127" s="599"/>
      <c r="O127" s="577"/>
      <c r="P127" s="577"/>
      <c r="Q127" s="577"/>
      <c r="R127" s="577"/>
      <c r="S127" s="577"/>
      <c r="T127" s="578" t="s">
        <v>36</v>
      </c>
      <c r="U127" s="579"/>
      <c r="V127" s="579"/>
      <c r="W127" s="579"/>
      <c r="X127" s="113" t="s">
        <v>37</v>
      </c>
      <c r="Y127" s="113"/>
      <c r="Z127" s="113"/>
      <c r="AA127" s="113"/>
      <c r="AB127" s="113"/>
      <c r="AC127" s="203"/>
      <c r="AD127" s="203"/>
      <c r="AE127" s="603" t="e">
        <f>IF(#REF!="Ⅰ",2.3,IF(#REF!="Ⅱ",1.8,IF(#REF!="Ⅲ",1.1,IF(#REF!="Ⅳ",1.1,IF(#REF!="Ⅴ",1.1,IF(#REF!="Ⅵ",0.3,"－"))))))</f>
        <v>#REF!</v>
      </c>
      <c r="AF127" s="603"/>
      <c r="AG127" s="603"/>
      <c r="AH127" s="111" t="e">
        <f>IF(#REF!="Ⅰ",1.7,IF(#REF!="Ⅱ",0.9,IF(#REF!="Ⅲ",0.9,IF(#REF!="Ⅳ",0.7,IF(#REF!="Ⅴ",0.5,IF(#REF!="Ⅵ","－","－"))))))</f>
        <v>#REF!</v>
      </c>
      <c r="AI127" s="111"/>
      <c r="AJ127" s="111"/>
      <c r="AK127" s="141" t="e">
        <f>IF(#REF!="Ⅰ",1,IF(#REF!="Ⅱ",0.6,IF(#REF!="Ⅲ",0.6,IF(#REF!="Ⅳ",0.4,IF(#REF!="Ⅴ","－",IF(#REF!="Ⅵ","－","－"))))))</f>
        <v>#REF!</v>
      </c>
      <c r="AL127" s="138"/>
      <c r="AM127" s="112"/>
    </row>
    <row r="128" spans="12:39" ht="15.75" customHeight="1">
      <c r="L128" s="598"/>
      <c r="M128" s="599"/>
      <c r="N128" s="599"/>
      <c r="O128" s="577"/>
      <c r="P128" s="577"/>
      <c r="Q128" s="577"/>
      <c r="R128" s="577"/>
      <c r="S128" s="577"/>
      <c r="T128" s="578"/>
      <c r="U128" s="579"/>
      <c r="V128" s="579"/>
      <c r="W128" s="579"/>
      <c r="X128" s="113" t="s">
        <v>38</v>
      </c>
      <c r="Y128" s="113"/>
      <c r="Z128" s="113"/>
      <c r="AA128" s="113"/>
      <c r="AB128" s="113"/>
      <c r="AC128" s="113"/>
      <c r="AD128" s="113"/>
      <c r="AE128" s="603" t="e">
        <f>IF(#REF!="Ⅰ",3.2,IF(#REF!="Ⅱ",2.6,IF(#REF!="Ⅲ",2.1,IF(#REF!="Ⅳ",2.1,IF(#REF!="Ⅴ",2.1,IF(#REF!="Ⅵ","－","－"))))))</f>
        <v>#REF!</v>
      </c>
      <c r="AF128" s="603"/>
      <c r="AG128" s="603"/>
      <c r="AH128" s="603" t="e">
        <f>IF(#REF!="Ⅰ",2.9,IF(#REF!="Ⅱ",1.8,IF(#REF!="Ⅲ",1.8,IF(#REF!="Ⅳ",1,IF(#REF!="Ⅴ",0.6,IF(#REF!="Ⅵ","－","－"))))))</f>
        <v>#REF!</v>
      </c>
      <c r="AI128" s="603"/>
      <c r="AJ128" s="603"/>
      <c r="AK128" s="603" t="e">
        <f>IF(#REF!="Ⅰ",1.2,IF(#REF!="Ⅱ",0.5,IF(#REF!="Ⅲ",0.5,IF(#REF!="Ⅳ",0.3,IF(#REF!="Ⅴ","－",IF(#REF!="Ⅵ","－","－"))))))</f>
        <v>#REF!</v>
      </c>
      <c r="AL128" s="603"/>
      <c r="AM128" s="604"/>
    </row>
    <row r="129" spans="12:39" ht="15.75" customHeight="1">
      <c r="L129" s="598"/>
      <c r="M129" s="599"/>
      <c r="N129" s="599"/>
      <c r="O129" s="577"/>
      <c r="P129" s="577"/>
      <c r="Q129" s="577"/>
      <c r="R129" s="577"/>
      <c r="S129" s="577"/>
      <c r="T129" s="578" t="s">
        <v>41</v>
      </c>
      <c r="U129" s="579"/>
      <c r="V129" s="579"/>
      <c r="W129" s="579"/>
      <c r="X129" s="113" t="s">
        <v>37</v>
      </c>
      <c r="Y129" s="113"/>
      <c r="Z129" s="113"/>
      <c r="AA129" s="113"/>
      <c r="AB129" s="113"/>
      <c r="AC129" s="113"/>
      <c r="AD129" s="113"/>
      <c r="AE129" s="603" t="e">
        <f>IF(#REF!="Ⅰ",2.2,IF(#REF!="Ⅱ",1.8,IF(#REF!="Ⅲ",1.5,IF(#REF!="Ⅳ",1.5,IF(#REF!="Ⅴ",1.5,IF(#REF!="Ⅵ","－","－"))))))</f>
        <v>#REF!</v>
      </c>
      <c r="AF129" s="603"/>
      <c r="AG129" s="603"/>
      <c r="AH129" s="603" t="e">
        <f>IF(#REF!="Ⅰ",2.1,IF(#REF!="Ⅱ",1,IF(#REF!="Ⅲ",1,IF(#REF!="Ⅳ",0.5,IF(#REF!="Ⅴ",0.3,IF(#REF!="Ⅵ","－","－"))))))</f>
        <v>#REF!</v>
      </c>
      <c r="AI129" s="603"/>
      <c r="AJ129" s="603"/>
      <c r="AK129" s="141" t="e">
        <f>IF(#REF!="Ⅰ",0.8,IF(#REF!="Ⅱ",0.4,IF(#REF!="Ⅲ",0.4,IF(#REF!="Ⅳ",0.1,IF(#REF!="Ⅴ","－",IF(#REF!="Ⅵ","－","－"))))))</f>
        <v>#REF!</v>
      </c>
      <c r="AL129" s="138"/>
      <c r="AM129" s="112"/>
    </row>
    <row r="130" spans="12:39" ht="15.75" customHeight="1">
      <c r="L130" s="598"/>
      <c r="M130" s="599"/>
      <c r="N130" s="599"/>
      <c r="O130" s="577"/>
      <c r="P130" s="577"/>
      <c r="Q130" s="577"/>
      <c r="R130" s="577"/>
      <c r="S130" s="577"/>
      <c r="T130" s="578"/>
      <c r="U130" s="579"/>
      <c r="V130" s="579"/>
      <c r="W130" s="579"/>
      <c r="X130" s="113" t="s">
        <v>38</v>
      </c>
      <c r="Y130" s="113"/>
      <c r="Z130" s="113"/>
      <c r="AA130" s="113"/>
      <c r="AB130" s="113"/>
      <c r="AC130" s="113"/>
      <c r="AD130" s="113"/>
      <c r="AE130" s="603" t="e">
        <f>IF(#REF!="Ⅰ",1.7,IF(#REF!="Ⅱ",1.4,IF(#REF!="Ⅲ",0.8,IF(#REF!="Ⅳ",0.8,IF(#REF!="Ⅴ",0.8,IF(#REF!="Ⅵ","－","－"))))))</f>
        <v>#REF!</v>
      </c>
      <c r="AF130" s="603"/>
      <c r="AG130" s="603"/>
      <c r="AH130" s="607" t="e">
        <f>IF(#REF!="Ⅰ",2.1,IF(#REF!="Ⅱ",0.1,IF(#REF!="Ⅲ",0.1,IF(#REF!="Ⅳ","－",IF(#REF!="Ⅴ","－",IF(#REF!="Ⅵ","－","－"))))))</f>
        <v>#REF!</v>
      </c>
      <c r="AI130" s="607"/>
      <c r="AJ130" s="607"/>
      <c r="AK130" s="603" t="s">
        <v>43</v>
      </c>
      <c r="AL130" s="603"/>
      <c r="AM130" s="604"/>
    </row>
    <row r="131" spans="12:39" ht="15.75" customHeight="1">
      <c r="L131" s="598"/>
      <c r="M131" s="599"/>
      <c r="N131" s="599"/>
      <c r="O131" s="577"/>
      <c r="P131" s="577" t="s">
        <v>40</v>
      </c>
      <c r="Q131" s="577"/>
      <c r="R131" s="577"/>
      <c r="S131" s="577"/>
      <c r="T131" s="202" t="s">
        <v>34</v>
      </c>
      <c r="U131" s="203"/>
      <c r="V131" s="203"/>
      <c r="W131" s="203"/>
      <c r="X131" s="203"/>
      <c r="Y131" s="203"/>
      <c r="Z131" s="203"/>
      <c r="AA131" s="203"/>
      <c r="AB131" s="203"/>
      <c r="AC131" s="113"/>
      <c r="AD131" s="113"/>
      <c r="AE131" s="603" t="e">
        <f>IF(#REF!="Ⅰ",0.5,IF(#REF!="Ⅱ",0.4,IF(#REF!="Ⅲ",0.2,IF(#REF!="Ⅳ",0.2,IF(#REF!="Ⅴ",0.2,IF(#REF!="Ⅵ","－","－"))))))</f>
        <v>#REF!</v>
      </c>
      <c r="AF131" s="603"/>
      <c r="AG131" s="603"/>
      <c r="AH131" s="603" t="e">
        <f>IF(#REF!="Ⅰ",0.6,IF(#REF!="Ⅱ","－",IF(#REF!="Ⅲ","－",IF(#REF!="Ⅳ","－",IF(#REF!="Ⅴ","－",IF(#REF!="Ⅵ","－","－"))))))</f>
        <v>#REF!</v>
      </c>
      <c r="AI131" s="603"/>
      <c r="AJ131" s="603"/>
      <c r="AK131" s="603" t="s">
        <v>43</v>
      </c>
      <c r="AL131" s="603"/>
      <c r="AM131" s="604"/>
    </row>
    <row r="132" spans="12:39" ht="15.75" customHeight="1">
      <c r="L132" s="598"/>
      <c r="M132" s="599"/>
      <c r="N132" s="599"/>
      <c r="O132" s="577"/>
      <c r="P132" s="577"/>
      <c r="Q132" s="577"/>
      <c r="R132" s="577"/>
      <c r="S132" s="577"/>
      <c r="T132" s="202" t="s">
        <v>35</v>
      </c>
      <c r="U132" s="203"/>
      <c r="V132" s="203"/>
      <c r="W132" s="203"/>
      <c r="X132" s="203"/>
      <c r="Y132" s="203"/>
      <c r="Z132" s="203"/>
      <c r="AA132" s="203"/>
      <c r="AB132" s="203"/>
      <c r="AC132" s="203"/>
      <c r="AD132" s="203"/>
      <c r="AE132" s="603" t="e">
        <f>IF(#REF!="Ⅰ",3,IF(#REF!="Ⅱ",2.2,IF(#REF!="Ⅲ",2,IF(#REF!="Ⅳ",2,IF(#REF!="Ⅴ",2,IF(#REF!="Ⅵ",2,"－"))))))</f>
        <v>#REF!</v>
      </c>
      <c r="AF132" s="603"/>
      <c r="AG132" s="603"/>
      <c r="AH132" s="114" t="s">
        <v>45</v>
      </c>
      <c r="AI132" s="114"/>
      <c r="AJ132" s="114"/>
      <c r="AK132" s="142" t="s">
        <v>45</v>
      </c>
      <c r="AL132" s="139"/>
      <c r="AM132" s="115"/>
    </row>
    <row r="133" spans="12:39" ht="15.75" customHeight="1">
      <c r="L133" s="598"/>
      <c r="M133" s="599"/>
      <c r="N133" s="599"/>
      <c r="O133" s="577"/>
      <c r="P133" s="577"/>
      <c r="Q133" s="577"/>
      <c r="R133" s="577"/>
      <c r="S133" s="577"/>
      <c r="T133" s="578" t="s">
        <v>36</v>
      </c>
      <c r="U133" s="579"/>
      <c r="V133" s="579"/>
      <c r="W133" s="579"/>
      <c r="X133" s="113" t="s">
        <v>37</v>
      </c>
      <c r="Y133" s="113"/>
      <c r="Z133" s="113"/>
      <c r="AA133" s="113"/>
      <c r="AB133" s="113"/>
      <c r="AC133" s="203"/>
      <c r="AD133" s="203"/>
      <c r="AE133" s="603" t="e">
        <f>IF(#REF!="Ⅰ",1.8,IF(#REF!="Ⅱ",1.5,IF(#REF!="Ⅲ",0.9,IF(#REF!="Ⅳ",0.9,IF(#REF!="Ⅴ",0.9,IF(#REF!="Ⅵ",0.3,"－"))))))</f>
        <v>#REF!</v>
      </c>
      <c r="AF133" s="603"/>
      <c r="AG133" s="603"/>
      <c r="AH133" s="116"/>
      <c r="AI133" s="116"/>
      <c r="AJ133" s="116"/>
      <c r="AK133" s="143"/>
      <c r="AL133" s="140"/>
      <c r="AM133" s="117"/>
    </row>
    <row r="134" spans="12:39" ht="15.75" customHeight="1">
      <c r="L134" s="598"/>
      <c r="M134" s="599"/>
      <c r="N134" s="599"/>
      <c r="O134" s="577"/>
      <c r="P134" s="577"/>
      <c r="Q134" s="577"/>
      <c r="R134" s="577"/>
      <c r="S134" s="577"/>
      <c r="T134" s="578"/>
      <c r="U134" s="579"/>
      <c r="V134" s="579"/>
      <c r="W134" s="579"/>
      <c r="X134" s="113" t="s">
        <v>38</v>
      </c>
      <c r="Y134" s="113"/>
      <c r="Z134" s="113"/>
      <c r="AA134" s="113"/>
      <c r="AB134" s="113"/>
      <c r="AC134" s="113"/>
      <c r="AD134" s="113"/>
      <c r="AE134" s="603" t="e">
        <f>IF(#REF!="Ⅰ",2.2,IF(#REF!="Ⅱ",1.8,IF(#REF!="Ⅲ",1.5,IF(#REF!="Ⅳ",1.5,IF(#REF!="Ⅴ",1.5,IF(#REF!="Ⅵ","－","－"))))))</f>
        <v>#REF!</v>
      </c>
      <c r="AF134" s="603"/>
      <c r="AG134" s="603"/>
      <c r="AH134" s="116"/>
      <c r="AI134" s="116"/>
      <c r="AJ134" s="116"/>
      <c r="AK134" s="143"/>
      <c r="AL134" s="140"/>
      <c r="AM134" s="117"/>
    </row>
    <row r="135" spans="12:39" ht="15.75" customHeight="1">
      <c r="L135" s="598"/>
      <c r="M135" s="599"/>
      <c r="N135" s="599"/>
      <c r="O135" s="577"/>
      <c r="P135" s="577"/>
      <c r="Q135" s="577"/>
      <c r="R135" s="577"/>
      <c r="S135" s="577"/>
      <c r="T135" s="578" t="s">
        <v>41</v>
      </c>
      <c r="U135" s="579"/>
      <c r="V135" s="579"/>
      <c r="W135" s="579"/>
      <c r="X135" s="113" t="s">
        <v>37</v>
      </c>
      <c r="Y135" s="113"/>
      <c r="Z135" s="113"/>
      <c r="AA135" s="113"/>
      <c r="AB135" s="113"/>
      <c r="AC135" s="113"/>
      <c r="AD135" s="113"/>
      <c r="AE135" s="603" t="s">
        <v>43</v>
      </c>
      <c r="AF135" s="603"/>
      <c r="AG135" s="603"/>
      <c r="AH135" s="116"/>
      <c r="AI135" s="116"/>
      <c r="AJ135" s="116"/>
      <c r="AK135" s="143"/>
      <c r="AL135" s="140"/>
      <c r="AM135" s="117"/>
    </row>
    <row r="136" spans="12:39" ht="15.75" customHeight="1">
      <c r="L136" s="598"/>
      <c r="M136" s="599"/>
      <c r="N136" s="599"/>
      <c r="O136" s="577"/>
      <c r="P136" s="577"/>
      <c r="Q136" s="577"/>
      <c r="R136" s="577"/>
      <c r="S136" s="577"/>
      <c r="T136" s="578"/>
      <c r="U136" s="579"/>
      <c r="V136" s="579"/>
      <c r="W136" s="579"/>
      <c r="X136" s="113" t="s">
        <v>38</v>
      </c>
      <c r="Y136" s="113"/>
      <c r="Z136" s="113"/>
      <c r="AA136" s="113"/>
      <c r="AB136" s="113"/>
      <c r="AC136" s="113"/>
      <c r="AD136" s="113"/>
      <c r="AE136" s="603" t="e">
        <f>IF(#REF!="Ⅰ",1.7,IF(#REF!="Ⅱ",1.4,IF(#REF!="Ⅲ",0.8,IF(#REF!="Ⅳ",0.8,IF(#REF!="Ⅴ",0.8,IF(#REF!="Ⅵ","－","－"))))))</f>
        <v>#REF!</v>
      </c>
      <c r="AF136" s="603"/>
      <c r="AG136" s="603"/>
      <c r="AH136" s="116"/>
      <c r="AI136" s="116"/>
      <c r="AJ136" s="116"/>
      <c r="AK136" s="143"/>
      <c r="AL136" s="140"/>
      <c r="AM136" s="117"/>
    </row>
    <row r="137" spans="12:39" ht="15.75" customHeight="1">
      <c r="L137" s="600"/>
      <c r="M137" s="601"/>
      <c r="N137" s="601"/>
      <c r="O137" s="602"/>
      <c r="P137" s="204" t="s">
        <v>39</v>
      </c>
      <c r="Q137" s="194"/>
      <c r="R137" s="194"/>
      <c r="S137" s="194"/>
      <c r="T137" s="194"/>
      <c r="U137" s="194"/>
      <c r="V137" s="194"/>
      <c r="W137" s="194"/>
      <c r="X137" s="194"/>
      <c r="Y137" s="194"/>
      <c r="Z137" s="194"/>
      <c r="AA137" s="194"/>
      <c r="AB137" s="194"/>
      <c r="AC137" s="113"/>
      <c r="AD137" s="113"/>
      <c r="AE137" s="603" t="e">
        <f>IF(#REF!="Ⅰ",0.5,IF(#REF!="Ⅱ",0.4,IF(#REF!="Ⅲ",0.2,IF(#REF!="Ⅳ",0.2,IF(#REF!="Ⅴ",0.2,IF(#REF!="Ⅵ","－","－"))))))</f>
        <v>#REF!</v>
      </c>
      <c r="AF137" s="603"/>
      <c r="AG137" s="603"/>
      <c r="AH137" s="116"/>
      <c r="AI137" s="116"/>
      <c r="AJ137" s="116"/>
      <c r="AK137" s="143"/>
      <c r="AL137" s="140"/>
      <c r="AM137" s="117"/>
    </row>
    <row r="138" spans="29:39" ht="15.75" customHeight="1">
      <c r="AC138" s="194"/>
      <c r="AD138" s="205"/>
      <c r="AE138" s="610">
        <v>0.6</v>
      </c>
      <c r="AF138" s="610"/>
      <c r="AG138" s="610"/>
      <c r="AH138" s="610" t="s">
        <v>43</v>
      </c>
      <c r="AI138" s="610"/>
      <c r="AJ138" s="610"/>
      <c r="AK138" s="610" t="s">
        <v>43</v>
      </c>
      <c r="AL138" s="610"/>
      <c r="AM138" s="614"/>
    </row>
  </sheetData>
  <sheetProtection/>
  <mergeCells count="398">
    <mergeCell ref="CA16:CF16"/>
    <mergeCell ref="CA17:CF17"/>
    <mergeCell ref="BK18:BZ18"/>
    <mergeCell ref="BO16:BS17"/>
    <mergeCell ref="BT16:BZ16"/>
    <mergeCell ref="CA8:CF8"/>
    <mergeCell ref="CA9:CF9"/>
    <mergeCell ref="CA10:CF10"/>
    <mergeCell ref="CA11:CF11"/>
    <mergeCell ref="CA12:CF12"/>
    <mergeCell ref="BG44:BO47"/>
    <mergeCell ref="BP44:CF47"/>
    <mergeCell ref="CA13:CF13"/>
    <mergeCell ref="CA14:CF14"/>
    <mergeCell ref="CA15:CF15"/>
    <mergeCell ref="B4:S4"/>
    <mergeCell ref="BO14:BS15"/>
    <mergeCell ref="BT14:BZ14"/>
    <mergeCell ref="BT15:BZ15"/>
    <mergeCell ref="CA6:CF6"/>
    <mergeCell ref="B14:S14"/>
    <mergeCell ref="B6:S6"/>
    <mergeCell ref="B11:S11"/>
    <mergeCell ref="CA5:CF5"/>
    <mergeCell ref="BG2:BJ5"/>
    <mergeCell ref="BK2:BN5"/>
    <mergeCell ref="BO10:BS11"/>
    <mergeCell ref="BT10:BZ10"/>
    <mergeCell ref="BT11:BZ11"/>
    <mergeCell ref="BO2:BZ5"/>
    <mergeCell ref="BT9:BZ9"/>
    <mergeCell ref="BL23:BP24"/>
    <mergeCell ref="BG23:BK24"/>
    <mergeCell ref="BQ24:BX24"/>
    <mergeCell ref="BQ23:CF23"/>
    <mergeCell ref="BY24:CF24"/>
    <mergeCell ref="CA18:CF18"/>
    <mergeCell ref="BG6:BJ18"/>
    <mergeCell ref="BK6:BN11"/>
    <mergeCell ref="BO6:BZ6"/>
    <mergeCell ref="CA2:CF3"/>
    <mergeCell ref="CA4:CF4"/>
    <mergeCell ref="BP31:CF31"/>
    <mergeCell ref="BP32:BX32"/>
    <mergeCell ref="BY32:CF32"/>
    <mergeCell ref="BG31:BO32"/>
    <mergeCell ref="BO7:BZ7"/>
    <mergeCell ref="BO8:BS9"/>
    <mergeCell ref="BT8:BZ8"/>
    <mergeCell ref="BL25:BP25"/>
    <mergeCell ref="BL26:BP26"/>
    <mergeCell ref="BL27:BP27"/>
    <mergeCell ref="BP33:CF33"/>
    <mergeCell ref="BP34:CF34"/>
    <mergeCell ref="BP35:CF35"/>
    <mergeCell ref="BG33:BO33"/>
    <mergeCell ref="BG34:BO34"/>
    <mergeCell ref="BG35:BO35"/>
    <mergeCell ref="BL28:BP28"/>
    <mergeCell ref="BG25:BK28"/>
    <mergeCell ref="BK12:BN17"/>
    <mergeCell ref="BO12:BZ12"/>
    <mergeCell ref="BO13:BZ13"/>
    <mergeCell ref="CA7:CF7"/>
    <mergeCell ref="BT17:BZ17"/>
    <mergeCell ref="B15:S15"/>
    <mergeCell ref="B16:S16"/>
    <mergeCell ref="AC14:AY14"/>
    <mergeCell ref="AC15:AY15"/>
    <mergeCell ref="Y7:AB7"/>
    <mergeCell ref="B31:S31"/>
    <mergeCell ref="B32:S32"/>
    <mergeCell ref="B25:S25"/>
    <mergeCell ref="AC17:AY17"/>
    <mergeCell ref="AC11:AY11"/>
    <mergeCell ref="AC12:AY12"/>
    <mergeCell ref="AC13:AY13"/>
    <mergeCell ref="Y13:AB13"/>
    <mergeCell ref="Y14:AB14"/>
    <mergeCell ref="Y15:AB15"/>
    <mergeCell ref="B37:S37"/>
    <mergeCell ref="B18:S18"/>
    <mergeCell ref="B19:S19"/>
    <mergeCell ref="B12:S12"/>
    <mergeCell ref="B7:S7"/>
    <mergeCell ref="B8:S8"/>
    <mergeCell ref="B9:S9"/>
    <mergeCell ref="B10:S10"/>
    <mergeCell ref="B24:S24"/>
    <mergeCell ref="B13:S13"/>
    <mergeCell ref="B34:S34"/>
    <mergeCell ref="B35:S35"/>
    <mergeCell ref="B36:S36"/>
    <mergeCell ref="B17:S17"/>
    <mergeCell ref="B20:S20"/>
    <mergeCell ref="B62:X62"/>
    <mergeCell ref="B21:S21"/>
    <mergeCell ref="B22:S22"/>
    <mergeCell ref="B23:S23"/>
    <mergeCell ref="B33:S33"/>
    <mergeCell ref="B39:S39"/>
    <mergeCell ref="B40:S40"/>
    <mergeCell ref="AK138:AM138"/>
    <mergeCell ref="B26:S26"/>
    <mergeCell ref="B27:S27"/>
    <mergeCell ref="B28:S28"/>
    <mergeCell ref="B29:S29"/>
    <mergeCell ref="B30:S30"/>
    <mergeCell ref="B48:S48"/>
    <mergeCell ref="AE138:AG138"/>
    <mergeCell ref="B38:S38"/>
    <mergeCell ref="AH138:AJ138"/>
    <mergeCell ref="B67:X67"/>
    <mergeCell ref="B68:X68"/>
    <mergeCell ref="B69:X69"/>
    <mergeCell ref="B70:X70"/>
    <mergeCell ref="AE137:AG137"/>
    <mergeCell ref="B71:X71"/>
    <mergeCell ref="Y69:AB69"/>
    <mergeCell ref="B49:S49"/>
    <mergeCell ref="AE136:AG136"/>
    <mergeCell ref="AE133:AG133"/>
    <mergeCell ref="T133:W134"/>
    <mergeCell ref="B45:S45"/>
    <mergeCell ref="B46:S46"/>
    <mergeCell ref="B47:S47"/>
    <mergeCell ref="AE134:AG134"/>
    <mergeCell ref="B63:X63"/>
    <mergeCell ref="B50:S50"/>
    <mergeCell ref="B64:X64"/>
    <mergeCell ref="P131:S136"/>
    <mergeCell ref="AE135:AG135"/>
    <mergeCell ref="T135:W136"/>
    <mergeCell ref="B41:S41"/>
    <mergeCell ref="B42:S42"/>
    <mergeCell ref="B43:S43"/>
    <mergeCell ref="B44:S44"/>
    <mergeCell ref="AC75:AY75"/>
    <mergeCell ref="AE128:AG128"/>
    <mergeCell ref="B65:X65"/>
    <mergeCell ref="B66:X66"/>
    <mergeCell ref="AE131:AG131"/>
    <mergeCell ref="AH131:AJ131"/>
    <mergeCell ref="AK131:AM131"/>
    <mergeCell ref="AE132:AG132"/>
    <mergeCell ref="AE129:AG129"/>
    <mergeCell ref="AH129:AJ129"/>
    <mergeCell ref="Y70:AB70"/>
    <mergeCell ref="AE130:AG130"/>
    <mergeCell ref="AH130:AJ130"/>
    <mergeCell ref="AE127:AG127"/>
    <mergeCell ref="AK128:AM128"/>
    <mergeCell ref="T129:W130"/>
    <mergeCell ref="AH128:AJ128"/>
    <mergeCell ref="L121:O124"/>
    <mergeCell ref="P121:S124"/>
    <mergeCell ref="AE122:AM123"/>
    <mergeCell ref="AE124:AM124"/>
    <mergeCell ref="L125:O137"/>
    <mergeCell ref="AK130:AM130"/>
    <mergeCell ref="AE126:AG126"/>
    <mergeCell ref="AH126:AJ126"/>
    <mergeCell ref="AK126:AM126"/>
    <mergeCell ref="Y61:AB61"/>
    <mergeCell ref="Y62:AB62"/>
    <mergeCell ref="Y63:AB63"/>
    <mergeCell ref="AC62:AY62"/>
    <mergeCell ref="Y65:AB65"/>
    <mergeCell ref="Y64:AB64"/>
    <mergeCell ref="Y56:AB56"/>
    <mergeCell ref="Y57:AB57"/>
    <mergeCell ref="Y58:AB58"/>
    <mergeCell ref="Y59:AB59"/>
    <mergeCell ref="P125:S130"/>
    <mergeCell ref="T127:W128"/>
    <mergeCell ref="Y66:AB66"/>
    <mergeCell ref="Y67:AB67"/>
    <mergeCell ref="Y68:AB68"/>
    <mergeCell ref="Y60:AB60"/>
    <mergeCell ref="Y71:AB71"/>
    <mergeCell ref="AC18:AY18"/>
    <mergeCell ref="AC19:AY19"/>
    <mergeCell ref="Y52:AB52"/>
    <mergeCell ref="Y53:AB53"/>
    <mergeCell ref="Y54:AB54"/>
    <mergeCell ref="Y55:AB55"/>
    <mergeCell ref="AC24:AY24"/>
    <mergeCell ref="AC25:AY25"/>
    <mergeCell ref="Y48:AB48"/>
    <mergeCell ref="AC30:AY30"/>
    <mergeCell ref="AC31:AY31"/>
    <mergeCell ref="AC42:AY42"/>
    <mergeCell ref="AC43:AY43"/>
    <mergeCell ref="Y30:AB30"/>
    <mergeCell ref="Y31:AB31"/>
    <mergeCell ref="Y36:AB36"/>
    <mergeCell ref="Y37:AB37"/>
    <mergeCell ref="Y42:AB42"/>
    <mergeCell ref="Y43:AB43"/>
    <mergeCell ref="AC36:AY36"/>
    <mergeCell ref="AC37:AY37"/>
    <mergeCell ref="Y16:AB16"/>
    <mergeCell ref="Y17:AB17"/>
    <mergeCell ref="Y18:AB18"/>
    <mergeCell ref="Y19:AB19"/>
    <mergeCell ref="Y24:AB24"/>
    <mergeCell ref="Y25:AB25"/>
    <mergeCell ref="AC16:AY16"/>
    <mergeCell ref="AC21:AY21"/>
    <mergeCell ref="Y8:AB8"/>
    <mergeCell ref="Y9:AB9"/>
    <mergeCell ref="Y10:AB10"/>
    <mergeCell ref="Y11:AB11"/>
    <mergeCell ref="Y12:AB12"/>
    <mergeCell ref="AC20:AY20"/>
    <mergeCell ref="AC22:AY22"/>
    <mergeCell ref="AC23:AY23"/>
    <mergeCell ref="B60:X60"/>
    <mergeCell ref="B61:X61"/>
    <mergeCell ref="Y20:AB20"/>
    <mergeCell ref="Y21:AB21"/>
    <mergeCell ref="Y22:AB22"/>
    <mergeCell ref="Y23:AB23"/>
    <mergeCell ref="AC26:AY26"/>
    <mergeCell ref="AC27:AY27"/>
    <mergeCell ref="AC28:AY28"/>
    <mergeCell ref="AC29:AY29"/>
    <mergeCell ref="B58:X58"/>
    <mergeCell ref="B59:X59"/>
    <mergeCell ref="Y26:AB26"/>
    <mergeCell ref="Y27:AB27"/>
    <mergeCell ref="Y28:AB28"/>
    <mergeCell ref="Y29:AB29"/>
    <mergeCell ref="AC32:AY32"/>
    <mergeCell ref="AC33:AY33"/>
    <mergeCell ref="AC34:AY34"/>
    <mergeCell ref="AC35:AY35"/>
    <mergeCell ref="B56:X56"/>
    <mergeCell ref="B57:X57"/>
    <mergeCell ref="Y32:AB32"/>
    <mergeCell ref="Y33:AB33"/>
    <mergeCell ref="Y34:AB34"/>
    <mergeCell ref="Y35:AB35"/>
    <mergeCell ref="AC38:AY38"/>
    <mergeCell ref="AC39:AY39"/>
    <mergeCell ref="AC40:AY40"/>
    <mergeCell ref="AC41:AY41"/>
    <mergeCell ref="B54:X54"/>
    <mergeCell ref="B55:X55"/>
    <mergeCell ref="Y38:AB38"/>
    <mergeCell ref="Y39:AB39"/>
    <mergeCell ref="Y40:AB40"/>
    <mergeCell ref="Y41:AB41"/>
    <mergeCell ref="AC47:AY47"/>
    <mergeCell ref="B52:X52"/>
    <mergeCell ref="B53:X53"/>
    <mergeCell ref="Y44:AB44"/>
    <mergeCell ref="Y45:AB45"/>
    <mergeCell ref="Y46:AB46"/>
    <mergeCell ref="Y47:AB47"/>
    <mergeCell ref="Y50:AB50"/>
    <mergeCell ref="Y51:AB51"/>
    <mergeCell ref="Y49:AB49"/>
    <mergeCell ref="B51:S51"/>
    <mergeCell ref="AC49:AY49"/>
    <mergeCell ref="AC7:AY7"/>
    <mergeCell ref="AC8:AY8"/>
    <mergeCell ref="AC9:AY9"/>
    <mergeCell ref="AC10:AY10"/>
    <mergeCell ref="AZ3:BC3"/>
    <mergeCell ref="AZ4:BC4"/>
    <mergeCell ref="AZ5:BC5"/>
    <mergeCell ref="AZ6:BC6"/>
    <mergeCell ref="AZ7:BC7"/>
    <mergeCell ref="AZ8:BC8"/>
    <mergeCell ref="B3:X3"/>
    <mergeCell ref="AC3:AY3"/>
    <mergeCell ref="AC4:AY4"/>
    <mergeCell ref="AC5:AY5"/>
    <mergeCell ref="AC6:AY6"/>
    <mergeCell ref="Y3:AB3"/>
    <mergeCell ref="Y4:AB4"/>
    <mergeCell ref="Y5:AB5"/>
    <mergeCell ref="Y6:AB6"/>
    <mergeCell ref="B5:S5"/>
    <mergeCell ref="AC71:AY71"/>
    <mergeCell ref="AC72:AY72"/>
    <mergeCell ref="AC58:AY58"/>
    <mergeCell ref="AC59:AY59"/>
    <mergeCell ref="AC60:AY60"/>
    <mergeCell ref="AC61:AY61"/>
    <mergeCell ref="AC63:AY63"/>
    <mergeCell ref="AC68:AY68"/>
    <mergeCell ref="AC66:AY66"/>
    <mergeCell ref="AZ9:BC9"/>
    <mergeCell ref="AZ10:BC10"/>
    <mergeCell ref="AZ11:BC11"/>
    <mergeCell ref="AZ12:BC12"/>
    <mergeCell ref="AZ13:BC13"/>
    <mergeCell ref="AZ14:BC14"/>
    <mergeCell ref="AZ15:BC15"/>
    <mergeCell ref="AZ16:BC16"/>
    <mergeCell ref="AZ17:BC17"/>
    <mergeCell ref="AZ18:BC18"/>
    <mergeCell ref="AZ19:BC19"/>
    <mergeCell ref="AZ20:BC20"/>
    <mergeCell ref="AZ21:BC21"/>
    <mergeCell ref="AZ22:BC22"/>
    <mergeCell ref="AZ23:BC23"/>
    <mergeCell ref="AZ24:BC24"/>
    <mergeCell ref="AZ25:BC25"/>
    <mergeCell ref="AZ26:BC26"/>
    <mergeCell ref="AZ27:BC27"/>
    <mergeCell ref="AZ28:BC28"/>
    <mergeCell ref="AZ29:BC29"/>
    <mergeCell ref="AZ30:BC30"/>
    <mergeCell ref="AZ31:BC31"/>
    <mergeCell ref="AZ32:BC32"/>
    <mergeCell ref="AZ33:BC33"/>
    <mergeCell ref="AZ34:BC34"/>
    <mergeCell ref="AZ35:BC35"/>
    <mergeCell ref="AZ36:BC36"/>
    <mergeCell ref="AZ37:BC37"/>
    <mergeCell ref="AZ38:BC38"/>
    <mergeCell ref="AC48:AY48"/>
    <mergeCell ref="AZ39:BC39"/>
    <mergeCell ref="AZ40:BC40"/>
    <mergeCell ref="AZ41:BC41"/>
    <mergeCell ref="AZ42:BC42"/>
    <mergeCell ref="AZ43:BC43"/>
    <mergeCell ref="AZ44:BC44"/>
    <mergeCell ref="AC44:AY44"/>
    <mergeCell ref="AC45:AY45"/>
    <mergeCell ref="AC46:AY46"/>
    <mergeCell ref="AZ46:BC46"/>
    <mergeCell ref="AZ47:BC47"/>
    <mergeCell ref="AZ48:BC48"/>
    <mergeCell ref="AZ61:BC61"/>
    <mergeCell ref="AZ49:BC49"/>
    <mergeCell ref="AZ55:BC55"/>
    <mergeCell ref="AZ56:BC56"/>
    <mergeCell ref="AZ60:BC60"/>
    <mergeCell ref="AC69:AY69"/>
    <mergeCell ref="AC64:AY64"/>
    <mergeCell ref="AC65:AY65"/>
    <mergeCell ref="AZ69:BC69"/>
    <mergeCell ref="AC56:AY56"/>
    <mergeCell ref="AC57:AY57"/>
    <mergeCell ref="AZ62:BC62"/>
    <mergeCell ref="AC67:AY67"/>
    <mergeCell ref="AZ58:BC58"/>
    <mergeCell ref="AZ59:BC59"/>
    <mergeCell ref="AZ2:BC2"/>
    <mergeCell ref="AZ64:BC64"/>
    <mergeCell ref="B2:X2"/>
    <mergeCell ref="Y2:AB2"/>
    <mergeCell ref="AC2:AY2"/>
    <mergeCell ref="AC53:AY53"/>
    <mergeCell ref="AC55:AY55"/>
    <mergeCell ref="AZ63:BC63"/>
    <mergeCell ref="AZ45:BC45"/>
    <mergeCell ref="AZ57:BC57"/>
    <mergeCell ref="AZ65:BC65"/>
    <mergeCell ref="AZ66:BC66"/>
    <mergeCell ref="AZ67:BC67"/>
    <mergeCell ref="AZ68:BC68"/>
    <mergeCell ref="CV75:DC75"/>
    <mergeCell ref="AZ75:BC75"/>
    <mergeCell ref="AC70:AY70"/>
    <mergeCell ref="AZ72:BC72"/>
    <mergeCell ref="AC73:AY73"/>
    <mergeCell ref="AZ73:BC73"/>
    <mergeCell ref="AC74:AY74"/>
    <mergeCell ref="AZ74:BC74"/>
    <mergeCell ref="AZ71:BC71"/>
    <mergeCell ref="AZ70:BC70"/>
    <mergeCell ref="BG36:BO36"/>
    <mergeCell ref="BP36:CF36"/>
    <mergeCell ref="BG43:BO43"/>
    <mergeCell ref="BP43:CF43"/>
    <mergeCell ref="BP41:BX41"/>
    <mergeCell ref="BY41:CF41"/>
    <mergeCell ref="BG39:BO41"/>
    <mergeCell ref="BG42:BO42"/>
    <mergeCell ref="BP42:CF42"/>
    <mergeCell ref="BP39:CF40"/>
    <mergeCell ref="AC52:AY52"/>
    <mergeCell ref="AZ52:BC52"/>
    <mergeCell ref="AZ54:BC54"/>
    <mergeCell ref="AC54:AY54"/>
    <mergeCell ref="AZ50:BC50"/>
    <mergeCell ref="AZ51:BC51"/>
    <mergeCell ref="AZ53:BC53"/>
    <mergeCell ref="AC50:AY50"/>
    <mergeCell ref="AC51:AY51"/>
  </mergeCells>
  <printOptions/>
  <pageMargins left="0.7086614173228347" right="0.3937007874015748" top="0.3937007874015748" bottom="0.5118110236220472" header="0.31496062992125984" footer="0.2362204724409449"/>
  <pageSetup horizontalDpi="600" verticalDpi="600" orientation="landscape" paperSize="8" r:id="rId2"/>
  <headerFooter alignWithMargins="0">
    <oddFooter>&amp;L&amp;9 20150821&amp;R&amp;9日本ERI株式会社</oddFooter>
  </headerFooter>
  <drawing r:id="rId1"/>
</worksheet>
</file>

<file path=xl/worksheets/sheet4.xml><?xml version="1.0" encoding="utf-8"?>
<worksheet xmlns="http://schemas.openxmlformats.org/spreadsheetml/2006/main" xmlns:r="http://schemas.openxmlformats.org/officeDocument/2006/relationships">
  <sheetPr codeName="Sheet29"/>
  <dimension ref="B1:BW21"/>
  <sheetViews>
    <sheetView showGridLines="0" showRowColHeaders="0" zoomScalePageLayoutView="0" workbookViewId="0" topLeftCell="A1">
      <selection activeCell="AR32" sqref="AR32"/>
    </sheetView>
  </sheetViews>
  <sheetFormatPr defaultColWidth="9.00390625" defaultRowHeight="15.75" customHeight="1"/>
  <cols>
    <col min="1" max="1" width="0.875" style="1" customWidth="1"/>
    <col min="2" max="2" width="1.625" style="1" customWidth="1"/>
    <col min="3" max="20" width="1.25" style="1" customWidth="1"/>
    <col min="21" max="21" width="1.37890625" style="1" customWidth="1"/>
    <col min="22" max="47" width="1.25" style="1" customWidth="1"/>
    <col min="48" max="48" width="2.25390625" style="1" bestFit="1" customWidth="1"/>
    <col min="49" max="68" width="1.25" style="1" customWidth="1"/>
    <col min="69" max="69" width="1.625" style="1" customWidth="1"/>
    <col min="70" max="75" width="1.25" style="1" customWidth="1"/>
    <col min="76" max="16384" width="9.00390625" style="1" customWidth="1"/>
  </cols>
  <sheetData>
    <row r="1" spans="2:19" ht="15.75" customHeight="1">
      <c r="B1" s="12" t="s">
        <v>5</v>
      </c>
      <c r="M1" s="2"/>
      <c r="N1" s="3"/>
      <c r="O1" s="3"/>
      <c r="P1" s="746">
        <v>6</v>
      </c>
      <c r="Q1" s="747"/>
      <c r="R1" s="748"/>
      <c r="S1" s="50" t="s">
        <v>42</v>
      </c>
    </row>
    <row r="2" spans="2:75" ht="15.75" customHeight="1">
      <c r="B2" s="12"/>
      <c r="C2" s="2"/>
      <c r="D2" s="2"/>
      <c r="E2" s="2"/>
      <c r="F2" s="2"/>
      <c r="G2" s="2"/>
      <c r="H2" s="2"/>
      <c r="I2" s="2"/>
      <c r="J2" s="2"/>
      <c r="K2" s="2"/>
      <c r="L2" s="2"/>
      <c r="M2" s="2"/>
      <c r="N2" s="3"/>
      <c r="O2" s="3"/>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row>
    <row r="3" spans="2:75" ht="15.75" customHeight="1">
      <c r="B3" s="12"/>
      <c r="C3" s="2"/>
      <c r="D3" s="2"/>
      <c r="E3" s="2"/>
      <c r="F3" s="2"/>
      <c r="G3" s="2"/>
      <c r="H3" s="2"/>
      <c r="I3" s="2"/>
      <c r="J3" s="2"/>
      <c r="K3" s="2"/>
      <c r="L3" s="2"/>
      <c r="M3" s="2"/>
      <c r="N3" s="3"/>
      <c r="O3" s="3"/>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row>
    <row r="4" spans="2:75" ht="15.75" customHeight="1">
      <c r="B4" s="3" t="s">
        <v>7</v>
      </c>
      <c r="D4" s="2"/>
      <c r="E4" s="2"/>
      <c r="F4" s="2"/>
      <c r="G4" s="2"/>
      <c r="H4" s="2"/>
      <c r="I4" s="2"/>
      <c r="J4" s="2"/>
      <c r="K4" s="2"/>
      <c r="L4" s="2"/>
      <c r="M4" s="2"/>
      <c r="N4" s="3"/>
      <c r="O4" s="3"/>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4"/>
    </row>
    <row r="5" spans="2:75" s="5" customFormat="1" ht="4.5" customHeight="1" thickBot="1">
      <c r="B5" s="1"/>
      <c r="C5" s="2"/>
      <c r="D5" s="2"/>
      <c r="E5" s="2"/>
      <c r="F5" s="2"/>
      <c r="G5" s="2"/>
      <c r="H5" s="2"/>
      <c r="I5" s="2"/>
      <c r="J5" s="2"/>
      <c r="K5" s="2"/>
      <c r="L5" s="2"/>
      <c r="M5" s="2"/>
      <c r="N5" s="6"/>
      <c r="O5" s="6"/>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row>
    <row r="6" spans="2:75" s="5" customFormat="1" ht="15.75" customHeight="1" thickBot="1">
      <c r="B6" s="213" t="s">
        <v>8</v>
      </c>
      <c r="C6" s="214"/>
      <c r="D6" s="214"/>
      <c r="E6" s="214"/>
      <c r="F6" s="214"/>
      <c r="G6" s="214"/>
      <c r="H6" s="215" t="s">
        <v>1</v>
      </c>
      <c r="I6" s="216"/>
      <c r="J6" s="216"/>
      <c r="K6" s="216"/>
      <c r="L6" s="216"/>
      <c r="M6" s="216"/>
      <c r="N6" s="216"/>
      <c r="O6" s="216"/>
      <c r="P6" s="216"/>
      <c r="Q6" s="216"/>
      <c r="R6" s="216"/>
      <c r="S6" s="216"/>
      <c r="T6" s="216"/>
      <c r="U6" s="216"/>
      <c r="V6" s="216"/>
      <c r="W6" s="216"/>
      <c r="X6" s="216"/>
      <c r="Y6" s="216"/>
      <c r="Z6" s="216"/>
      <c r="AA6" s="216"/>
      <c r="AB6" s="217"/>
      <c r="AC6" s="218" t="s">
        <v>2</v>
      </c>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20"/>
      <c r="BC6" s="218" t="s">
        <v>6</v>
      </c>
      <c r="BD6" s="221"/>
      <c r="BE6" s="221"/>
      <c r="BF6" s="221"/>
      <c r="BG6" s="221"/>
      <c r="BH6" s="221"/>
      <c r="BI6" s="222"/>
      <c r="BJ6" s="218" t="s">
        <v>51</v>
      </c>
      <c r="BK6" s="221"/>
      <c r="BL6" s="221"/>
      <c r="BM6" s="221"/>
      <c r="BN6" s="221"/>
      <c r="BO6" s="221"/>
      <c r="BP6" s="222"/>
      <c r="BQ6" s="218" t="s">
        <v>0</v>
      </c>
      <c r="BR6" s="221"/>
      <c r="BS6" s="221"/>
      <c r="BT6" s="221"/>
      <c r="BU6" s="221"/>
      <c r="BV6" s="221"/>
      <c r="BW6" s="223"/>
    </row>
    <row r="7" spans="2:75" s="5" customFormat="1" ht="15.75" customHeight="1" thickTop="1">
      <c r="B7" s="102"/>
      <c r="C7" s="103"/>
      <c r="D7" s="103"/>
      <c r="E7" s="103"/>
      <c r="F7" s="103"/>
      <c r="G7" s="104"/>
      <c r="H7" s="704"/>
      <c r="I7" s="705"/>
      <c r="J7" s="705"/>
      <c r="K7" s="705"/>
      <c r="L7" s="705"/>
      <c r="M7" s="705"/>
      <c r="N7" s="705"/>
      <c r="O7" s="705"/>
      <c r="P7" s="705"/>
      <c r="Q7" s="705"/>
      <c r="R7" s="705"/>
      <c r="S7" s="705"/>
      <c r="T7" s="705"/>
      <c r="U7" s="705"/>
      <c r="V7" s="705"/>
      <c r="W7" s="705"/>
      <c r="X7" s="705"/>
      <c r="Y7" s="705"/>
      <c r="Z7" s="705"/>
      <c r="AA7" s="705"/>
      <c r="AB7" s="706"/>
      <c r="AC7" s="704"/>
      <c r="AD7" s="705"/>
      <c r="AE7" s="705"/>
      <c r="AF7" s="705"/>
      <c r="AG7" s="705"/>
      <c r="AH7" s="705"/>
      <c r="AI7" s="705"/>
      <c r="AJ7" s="705"/>
      <c r="AK7" s="705"/>
      <c r="AL7" s="705"/>
      <c r="AM7" s="705"/>
      <c r="AN7" s="705"/>
      <c r="AO7" s="705"/>
      <c r="AP7" s="705"/>
      <c r="AQ7" s="705"/>
      <c r="AR7" s="705"/>
      <c r="AS7" s="705"/>
      <c r="AT7" s="705"/>
      <c r="AU7" s="705"/>
      <c r="AV7" s="705"/>
      <c r="AW7" s="705"/>
      <c r="AX7" s="705"/>
      <c r="AY7" s="705"/>
      <c r="AZ7" s="705"/>
      <c r="BA7" s="705"/>
      <c r="BB7" s="706"/>
      <c r="BC7" s="728"/>
      <c r="BD7" s="729"/>
      <c r="BE7" s="729"/>
      <c r="BF7" s="729"/>
      <c r="BG7" s="729"/>
      <c r="BH7" s="729"/>
      <c r="BI7" s="730"/>
      <c r="BJ7" s="731"/>
      <c r="BK7" s="732"/>
      <c r="BL7" s="732"/>
      <c r="BM7" s="732"/>
      <c r="BN7" s="732"/>
      <c r="BO7" s="732"/>
      <c r="BP7" s="733"/>
      <c r="BQ7" s="734"/>
      <c r="BR7" s="735"/>
      <c r="BS7" s="735"/>
      <c r="BT7" s="735"/>
      <c r="BU7" s="735"/>
      <c r="BV7" s="735"/>
      <c r="BW7" s="736"/>
    </row>
    <row r="8" spans="2:75" s="5" customFormat="1" ht="15.75" customHeight="1">
      <c r="B8" s="709"/>
      <c r="C8" s="710"/>
      <c r="D8" s="710"/>
      <c r="E8" s="710"/>
      <c r="F8" s="710"/>
      <c r="G8" s="710"/>
      <c r="H8" s="701"/>
      <c r="I8" s="702"/>
      <c r="J8" s="702"/>
      <c r="K8" s="702"/>
      <c r="L8" s="702"/>
      <c r="M8" s="702"/>
      <c r="N8" s="702"/>
      <c r="O8" s="702"/>
      <c r="P8" s="702"/>
      <c r="Q8" s="702"/>
      <c r="R8" s="702"/>
      <c r="S8" s="702"/>
      <c r="T8" s="702"/>
      <c r="U8" s="702"/>
      <c r="V8" s="702"/>
      <c r="W8" s="702"/>
      <c r="X8" s="702"/>
      <c r="Y8" s="702"/>
      <c r="Z8" s="702"/>
      <c r="AA8" s="702"/>
      <c r="AB8" s="703"/>
      <c r="AC8" s="701"/>
      <c r="AD8" s="702"/>
      <c r="AE8" s="702"/>
      <c r="AF8" s="702"/>
      <c r="AG8" s="702"/>
      <c r="AH8" s="702"/>
      <c r="AI8" s="702"/>
      <c r="AJ8" s="702"/>
      <c r="AK8" s="702"/>
      <c r="AL8" s="702"/>
      <c r="AM8" s="702"/>
      <c r="AN8" s="702"/>
      <c r="AO8" s="702"/>
      <c r="AP8" s="702"/>
      <c r="AQ8" s="702"/>
      <c r="AR8" s="702"/>
      <c r="AS8" s="702"/>
      <c r="AT8" s="702"/>
      <c r="AU8" s="702"/>
      <c r="AV8" s="702"/>
      <c r="AW8" s="702"/>
      <c r="AX8" s="702"/>
      <c r="AY8" s="702"/>
      <c r="AZ8" s="702"/>
      <c r="BA8" s="702"/>
      <c r="BB8" s="703"/>
      <c r="BC8" s="720"/>
      <c r="BD8" s="721"/>
      <c r="BE8" s="721"/>
      <c r="BF8" s="721"/>
      <c r="BG8" s="721"/>
      <c r="BH8" s="721"/>
      <c r="BI8" s="722"/>
      <c r="BJ8" s="723"/>
      <c r="BK8" s="324"/>
      <c r="BL8" s="324"/>
      <c r="BM8" s="324"/>
      <c r="BN8" s="324"/>
      <c r="BO8" s="324"/>
      <c r="BP8" s="724"/>
      <c r="BQ8" s="725"/>
      <c r="BR8" s="726"/>
      <c r="BS8" s="726"/>
      <c r="BT8" s="726"/>
      <c r="BU8" s="726"/>
      <c r="BV8" s="726"/>
      <c r="BW8" s="727"/>
    </row>
    <row r="9" spans="2:75" s="5" customFormat="1" ht="15.75" customHeight="1">
      <c r="B9" s="244"/>
      <c r="C9" s="245"/>
      <c r="D9" s="245"/>
      <c r="E9" s="245"/>
      <c r="F9" s="245"/>
      <c r="G9" s="245"/>
      <c r="H9" s="701"/>
      <c r="I9" s="702"/>
      <c r="J9" s="702"/>
      <c r="K9" s="702"/>
      <c r="L9" s="702"/>
      <c r="M9" s="702"/>
      <c r="N9" s="702"/>
      <c r="O9" s="702"/>
      <c r="P9" s="702"/>
      <c r="Q9" s="702"/>
      <c r="R9" s="702"/>
      <c r="S9" s="702"/>
      <c r="T9" s="702"/>
      <c r="U9" s="702"/>
      <c r="V9" s="702"/>
      <c r="W9" s="702"/>
      <c r="X9" s="702"/>
      <c r="Y9" s="702"/>
      <c r="Z9" s="702"/>
      <c r="AA9" s="702"/>
      <c r="AB9" s="703"/>
      <c r="AC9" s="701"/>
      <c r="AD9" s="702"/>
      <c r="AE9" s="702"/>
      <c r="AF9" s="702"/>
      <c r="AG9" s="702"/>
      <c r="AH9" s="702"/>
      <c r="AI9" s="702"/>
      <c r="AJ9" s="702"/>
      <c r="AK9" s="702"/>
      <c r="AL9" s="702"/>
      <c r="AM9" s="702"/>
      <c r="AN9" s="702"/>
      <c r="AO9" s="702"/>
      <c r="AP9" s="702"/>
      <c r="AQ9" s="702"/>
      <c r="AR9" s="702"/>
      <c r="AS9" s="702"/>
      <c r="AT9" s="702"/>
      <c r="AU9" s="702"/>
      <c r="AV9" s="702"/>
      <c r="AW9" s="702"/>
      <c r="AX9" s="702"/>
      <c r="AY9" s="702"/>
      <c r="AZ9" s="702"/>
      <c r="BA9" s="702"/>
      <c r="BB9" s="703"/>
      <c r="BC9" s="720"/>
      <c r="BD9" s="721"/>
      <c r="BE9" s="721"/>
      <c r="BF9" s="721"/>
      <c r="BG9" s="721"/>
      <c r="BH9" s="721"/>
      <c r="BI9" s="722"/>
      <c r="BJ9" s="723"/>
      <c r="BK9" s="324"/>
      <c r="BL9" s="324"/>
      <c r="BM9" s="324"/>
      <c r="BN9" s="324"/>
      <c r="BO9" s="324"/>
      <c r="BP9" s="724"/>
      <c r="BQ9" s="725"/>
      <c r="BR9" s="726"/>
      <c r="BS9" s="726"/>
      <c r="BT9" s="726"/>
      <c r="BU9" s="726"/>
      <c r="BV9" s="726"/>
      <c r="BW9" s="727"/>
    </row>
    <row r="10" spans="2:75" s="5" customFormat="1" ht="15.75" customHeight="1">
      <c r="B10" s="714"/>
      <c r="C10" s="715"/>
      <c r="D10" s="715"/>
      <c r="E10" s="715"/>
      <c r="F10" s="715"/>
      <c r="G10" s="716"/>
      <c r="H10" s="57"/>
      <c r="I10" s="58"/>
      <c r="J10" s="58"/>
      <c r="K10" s="58"/>
      <c r="L10" s="58"/>
      <c r="M10" s="58"/>
      <c r="N10" s="58"/>
      <c r="O10" s="58"/>
      <c r="P10" s="58"/>
      <c r="Q10" s="58"/>
      <c r="R10" s="58"/>
      <c r="S10" s="58"/>
      <c r="T10" s="58"/>
      <c r="U10" s="58"/>
      <c r="V10" s="58"/>
      <c r="W10" s="58"/>
      <c r="X10" s="58"/>
      <c r="Y10" s="58"/>
      <c r="Z10" s="58"/>
      <c r="AA10" s="58"/>
      <c r="AB10" s="59"/>
      <c r="AC10" s="57"/>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9"/>
      <c r="BC10" s="60"/>
      <c r="BD10" s="61"/>
      <c r="BE10" s="61"/>
      <c r="BF10" s="61"/>
      <c r="BG10" s="61"/>
      <c r="BH10" s="61"/>
      <c r="BI10" s="62"/>
      <c r="BJ10" s="63"/>
      <c r="BK10" s="64"/>
      <c r="BL10" s="64"/>
      <c r="BM10" s="64"/>
      <c r="BN10" s="64"/>
      <c r="BO10" s="64"/>
      <c r="BP10" s="65"/>
      <c r="BQ10" s="66"/>
      <c r="BR10" s="67"/>
      <c r="BS10" s="67"/>
      <c r="BT10" s="67"/>
      <c r="BU10" s="67"/>
      <c r="BV10" s="67"/>
      <c r="BW10" s="68"/>
    </row>
    <row r="11" spans="2:75" s="5" customFormat="1" ht="15.75" customHeight="1">
      <c r="B11" s="246"/>
      <c r="C11" s="247"/>
      <c r="D11" s="247"/>
      <c r="E11" s="247"/>
      <c r="F11" s="247"/>
      <c r="G11" s="247"/>
      <c r="H11" s="701"/>
      <c r="I11" s="702"/>
      <c r="J11" s="702"/>
      <c r="K11" s="702"/>
      <c r="L11" s="702"/>
      <c r="M11" s="702"/>
      <c r="N11" s="702"/>
      <c r="O11" s="702"/>
      <c r="P11" s="702"/>
      <c r="Q11" s="702"/>
      <c r="R11" s="702"/>
      <c r="S11" s="702"/>
      <c r="T11" s="702"/>
      <c r="U11" s="702"/>
      <c r="V11" s="702"/>
      <c r="W11" s="702"/>
      <c r="X11" s="702"/>
      <c r="Y11" s="702"/>
      <c r="Z11" s="702"/>
      <c r="AA11" s="702"/>
      <c r="AB11" s="703"/>
      <c r="AC11" s="701"/>
      <c r="AD11" s="702"/>
      <c r="AE11" s="702"/>
      <c r="AF11" s="702"/>
      <c r="AG11" s="702"/>
      <c r="AH11" s="702"/>
      <c r="AI11" s="702"/>
      <c r="AJ11" s="702"/>
      <c r="AK11" s="702"/>
      <c r="AL11" s="702"/>
      <c r="AM11" s="702"/>
      <c r="AN11" s="702"/>
      <c r="AO11" s="702"/>
      <c r="AP11" s="702"/>
      <c r="AQ11" s="702"/>
      <c r="AR11" s="702"/>
      <c r="AS11" s="702"/>
      <c r="AT11" s="702"/>
      <c r="AU11" s="702"/>
      <c r="AV11" s="702"/>
      <c r="AW11" s="702"/>
      <c r="AX11" s="702"/>
      <c r="AY11" s="702"/>
      <c r="AZ11" s="702"/>
      <c r="BA11" s="702"/>
      <c r="BB11" s="703"/>
      <c r="BC11" s="720"/>
      <c r="BD11" s="721"/>
      <c r="BE11" s="721"/>
      <c r="BF11" s="721"/>
      <c r="BG11" s="721"/>
      <c r="BH11" s="721"/>
      <c r="BI11" s="722"/>
      <c r="BJ11" s="723"/>
      <c r="BK11" s="324"/>
      <c r="BL11" s="324"/>
      <c r="BM11" s="324"/>
      <c r="BN11" s="324"/>
      <c r="BO11" s="324"/>
      <c r="BP11" s="724"/>
      <c r="BQ11" s="725"/>
      <c r="BR11" s="726"/>
      <c r="BS11" s="726"/>
      <c r="BT11" s="726"/>
      <c r="BU11" s="726"/>
      <c r="BV11" s="726"/>
      <c r="BW11" s="727"/>
    </row>
    <row r="12" spans="2:75" s="5" customFormat="1" ht="15.75" customHeight="1">
      <c r="B12" s="250"/>
      <c r="C12" s="251"/>
      <c r="D12" s="251"/>
      <c r="E12" s="251"/>
      <c r="F12" s="251"/>
      <c r="G12" s="251"/>
      <c r="H12" s="701"/>
      <c r="I12" s="702"/>
      <c r="J12" s="702"/>
      <c r="K12" s="702"/>
      <c r="L12" s="702"/>
      <c r="M12" s="702"/>
      <c r="N12" s="702"/>
      <c r="O12" s="702"/>
      <c r="P12" s="702"/>
      <c r="Q12" s="702"/>
      <c r="R12" s="702"/>
      <c r="S12" s="702"/>
      <c r="T12" s="702"/>
      <c r="U12" s="702"/>
      <c r="V12" s="702"/>
      <c r="W12" s="702"/>
      <c r="X12" s="702"/>
      <c r="Y12" s="702"/>
      <c r="Z12" s="702"/>
      <c r="AA12" s="702"/>
      <c r="AB12" s="703"/>
      <c r="AC12" s="701"/>
      <c r="AD12" s="702"/>
      <c r="AE12" s="702"/>
      <c r="AF12" s="702"/>
      <c r="AG12" s="702"/>
      <c r="AH12" s="702"/>
      <c r="AI12" s="702"/>
      <c r="AJ12" s="702"/>
      <c r="AK12" s="702"/>
      <c r="AL12" s="702"/>
      <c r="AM12" s="702"/>
      <c r="AN12" s="702"/>
      <c r="AO12" s="702"/>
      <c r="AP12" s="702"/>
      <c r="AQ12" s="702"/>
      <c r="AR12" s="702"/>
      <c r="AS12" s="702"/>
      <c r="AT12" s="702"/>
      <c r="AU12" s="702"/>
      <c r="AV12" s="702"/>
      <c r="AW12" s="702"/>
      <c r="AX12" s="702"/>
      <c r="AY12" s="702"/>
      <c r="AZ12" s="702"/>
      <c r="BA12" s="702"/>
      <c r="BB12" s="703"/>
      <c r="BC12" s="720"/>
      <c r="BD12" s="721"/>
      <c r="BE12" s="721"/>
      <c r="BF12" s="721"/>
      <c r="BG12" s="721"/>
      <c r="BH12" s="721"/>
      <c r="BI12" s="722"/>
      <c r="BJ12" s="723"/>
      <c r="BK12" s="324"/>
      <c r="BL12" s="324"/>
      <c r="BM12" s="324"/>
      <c r="BN12" s="324"/>
      <c r="BO12" s="324"/>
      <c r="BP12" s="724"/>
      <c r="BQ12" s="725"/>
      <c r="BR12" s="726"/>
      <c r="BS12" s="726"/>
      <c r="BT12" s="726"/>
      <c r="BU12" s="726"/>
      <c r="BV12" s="726"/>
      <c r="BW12" s="727"/>
    </row>
    <row r="13" spans="2:75" s="5" customFormat="1" ht="15.75" customHeight="1">
      <c r="B13" s="711"/>
      <c r="C13" s="712"/>
      <c r="D13" s="712"/>
      <c r="E13" s="712"/>
      <c r="F13" s="712"/>
      <c r="G13" s="713"/>
      <c r="H13" s="701"/>
      <c r="I13" s="702"/>
      <c r="J13" s="702"/>
      <c r="K13" s="702"/>
      <c r="L13" s="702"/>
      <c r="M13" s="702"/>
      <c r="N13" s="702"/>
      <c r="O13" s="702"/>
      <c r="P13" s="702"/>
      <c r="Q13" s="702"/>
      <c r="R13" s="702"/>
      <c r="S13" s="702"/>
      <c r="T13" s="702"/>
      <c r="U13" s="702"/>
      <c r="V13" s="702"/>
      <c r="W13" s="702"/>
      <c r="X13" s="702"/>
      <c r="Y13" s="702"/>
      <c r="Z13" s="702"/>
      <c r="AA13" s="702"/>
      <c r="AB13" s="703"/>
      <c r="AC13" s="701"/>
      <c r="AD13" s="702"/>
      <c r="AE13" s="702"/>
      <c r="AF13" s="702"/>
      <c r="AG13" s="702"/>
      <c r="AH13" s="702"/>
      <c r="AI13" s="702"/>
      <c r="AJ13" s="702"/>
      <c r="AK13" s="702"/>
      <c r="AL13" s="702"/>
      <c r="AM13" s="702"/>
      <c r="AN13" s="702"/>
      <c r="AO13" s="702"/>
      <c r="AP13" s="702"/>
      <c r="AQ13" s="702"/>
      <c r="AR13" s="702"/>
      <c r="AS13" s="702"/>
      <c r="AT13" s="702"/>
      <c r="AU13" s="702"/>
      <c r="AV13" s="702"/>
      <c r="AW13" s="702"/>
      <c r="AX13" s="702"/>
      <c r="AY13" s="702"/>
      <c r="AZ13" s="702"/>
      <c r="BA13" s="702"/>
      <c r="BB13" s="703"/>
      <c r="BC13" s="720"/>
      <c r="BD13" s="721"/>
      <c r="BE13" s="721"/>
      <c r="BF13" s="721"/>
      <c r="BG13" s="721"/>
      <c r="BH13" s="721"/>
      <c r="BI13" s="722"/>
      <c r="BJ13" s="723"/>
      <c r="BK13" s="324"/>
      <c r="BL13" s="324"/>
      <c r="BM13" s="324"/>
      <c r="BN13" s="324"/>
      <c r="BO13" s="324"/>
      <c r="BP13" s="724"/>
      <c r="BQ13" s="725"/>
      <c r="BR13" s="726"/>
      <c r="BS13" s="726"/>
      <c r="BT13" s="726"/>
      <c r="BU13" s="726"/>
      <c r="BV13" s="726"/>
      <c r="BW13" s="727"/>
    </row>
    <row r="14" spans="2:75" s="5" customFormat="1" ht="15.75" customHeight="1">
      <c r="B14" s="707"/>
      <c r="C14" s="708"/>
      <c r="D14" s="708"/>
      <c r="E14" s="708"/>
      <c r="F14" s="708"/>
      <c r="G14" s="708"/>
      <c r="H14" s="57"/>
      <c r="I14" s="58"/>
      <c r="J14" s="58"/>
      <c r="K14" s="58"/>
      <c r="L14" s="58"/>
      <c r="M14" s="58"/>
      <c r="N14" s="58"/>
      <c r="O14" s="58"/>
      <c r="P14" s="58"/>
      <c r="Q14" s="58"/>
      <c r="R14" s="58"/>
      <c r="S14" s="58"/>
      <c r="T14" s="58"/>
      <c r="U14" s="58"/>
      <c r="V14" s="58"/>
      <c r="W14" s="58"/>
      <c r="X14" s="58"/>
      <c r="Y14" s="58"/>
      <c r="Z14" s="58"/>
      <c r="AA14" s="58"/>
      <c r="AB14" s="59"/>
      <c r="AC14" s="57"/>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9"/>
      <c r="BC14" s="60"/>
      <c r="BD14" s="61"/>
      <c r="BE14" s="61"/>
      <c r="BF14" s="61"/>
      <c r="BG14" s="61"/>
      <c r="BH14" s="61"/>
      <c r="BI14" s="62"/>
      <c r="BJ14" s="63"/>
      <c r="BK14" s="64"/>
      <c r="BL14" s="64"/>
      <c r="BM14" s="64"/>
      <c r="BN14" s="64"/>
      <c r="BO14" s="64"/>
      <c r="BP14" s="65"/>
      <c r="BQ14" s="66"/>
      <c r="BR14" s="67"/>
      <c r="BS14" s="67"/>
      <c r="BT14" s="67"/>
      <c r="BU14" s="67"/>
      <c r="BV14" s="67"/>
      <c r="BW14" s="68"/>
    </row>
    <row r="15" spans="2:75" s="5" customFormat="1" ht="15.75" customHeight="1">
      <c r="B15" s="461"/>
      <c r="C15" s="462"/>
      <c r="D15" s="462"/>
      <c r="E15" s="462"/>
      <c r="F15" s="462"/>
      <c r="G15" s="462"/>
      <c r="H15" s="701"/>
      <c r="I15" s="702"/>
      <c r="J15" s="702"/>
      <c r="K15" s="702"/>
      <c r="L15" s="702"/>
      <c r="M15" s="702"/>
      <c r="N15" s="702"/>
      <c r="O15" s="702"/>
      <c r="P15" s="702"/>
      <c r="Q15" s="702"/>
      <c r="R15" s="702"/>
      <c r="S15" s="702"/>
      <c r="T15" s="702"/>
      <c r="U15" s="702"/>
      <c r="V15" s="702"/>
      <c r="W15" s="702"/>
      <c r="X15" s="702"/>
      <c r="Y15" s="702"/>
      <c r="Z15" s="702"/>
      <c r="AA15" s="702"/>
      <c r="AB15" s="703"/>
      <c r="AC15" s="701"/>
      <c r="AD15" s="702"/>
      <c r="AE15" s="702"/>
      <c r="AF15" s="702"/>
      <c r="AG15" s="702"/>
      <c r="AH15" s="702"/>
      <c r="AI15" s="702"/>
      <c r="AJ15" s="702"/>
      <c r="AK15" s="702"/>
      <c r="AL15" s="702"/>
      <c r="AM15" s="702"/>
      <c r="AN15" s="702"/>
      <c r="AO15" s="702"/>
      <c r="AP15" s="702"/>
      <c r="AQ15" s="702"/>
      <c r="AR15" s="702"/>
      <c r="AS15" s="702"/>
      <c r="AT15" s="702"/>
      <c r="AU15" s="702"/>
      <c r="AV15" s="702"/>
      <c r="AW15" s="702"/>
      <c r="AX15" s="702"/>
      <c r="AY15" s="702"/>
      <c r="AZ15" s="702"/>
      <c r="BA15" s="702"/>
      <c r="BB15" s="703"/>
      <c r="BC15" s="720"/>
      <c r="BD15" s="721"/>
      <c r="BE15" s="721"/>
      <c r="BF15" s="721"/>
      <c r="BG15" s="721"/>
      <c r="BH15" s="721"/>
      <c r="BI15" s="722"/>
      <c r="BJ15" s="723"/>
      <c r="BK15" s="324"/>
      <c r="BL15" s="324"/>
      <c r="BM15" s="324"/>
      <c r="BN15" s="324"/>
      <c r="BO15" s="324"/>
      <c r="BP15" s="724"/>
      <c r="BQ15" s="725"/>
      <c r="BR15" s="726"/>
      <c r="BS15" s="726"/>
      <c r="BT15" s="726"/>
      <c r="BU15" s="726"/>
      <c r="BV15" s="726"/>
      <c r="BW15" s="727"/>
    </row>
    <row r="16" spans="2:75" s="5" customFormat="1" ht="15.75" customHeight="1">
      <c r="B16" s="258"/>
      <c r="C16" s="259"/>
      <c r="D16" s="259"/>
      <c r="E16" s="259"/>
      <c r="F16" s="259"/>
      <c r="G16" s="259"/>
      <c r="H16" s="701"/>
      <c r="I16" s="702"/>
      <c r="J16" s="702"/>
      <c r="K16" s="702"/>
      <c r="L16" s="702"/>
      <c r="M16" s="702"/>
      <c r="N16" s="702"/>
      <c r="O16" s="702"/>
      <c r="P16" s="702"/>
      <c r="Q16" s="702"/>
      <c r="R16" s="702"/>
      <c r="S16" s="702"/>
      <c r="T16" s="702"/>
      <c r="U16" s="702"/>
      <c r="V16" s="702"/>
      <c r="W16" s="702"/>
      <c r="X16" s="702"/>
      <c r="Y16" s="702"/>
      <c r="Z16" s="702"/>
      <c r="AA16" s="702"/>
      <c r="AB16" s="703"/>
      <c r="AC16" s="701"/>
      <c r="AD16" s="702"/>
      <c r="AE16" s="702"/>
      <c r="AF16" s="702"/>
      <c r="AG16" s="702"/>
      <c r="AH16" s="702"/>
      <c r="AI16" s="702"/>
      <c r="AJ16" s="702"/>
      <c r="AK16" s="702"/>
      <c r="AL16" s="702"/>
      <c r="AM16" s="702"/>
      <c r="AN16" s="702"/>
      <c r="AO16" s="702"/>
      <c r="AP16" s="702"/>
      <c r="AQ16" s="702"/>
      <c r="AR16" s="702"/>
      <c r="AS16" s="702"/>
      <c r="AT16" s="702"/>
      <c r="AU16" s="702"/>
      <c r="AV16" s="702"/>
      <c r="AW16" s="702"/>
      <c r="AX16" s="702"/>
      <c r="AY16" s="702"/>
      <c r="AZ16" s="702"/>
      <c r="BA16" s="702"/>
      <c r="BB16" s="703"/>
      <c r="BC16" s="720"/>
      <c r="BD16" s="721"/>
      <c r="BE16" s="721"/>
      <c r="BF16" s="721"/>
      <c r="BG16" s="721"/>
      <c r="BH16" s="721"/>
      <c r="BI16" s="722"/>
      <c r="BJ16" s="723"/>
      <c r="BK16" s="324"/>
      <c r="BL16" s="324"/>
      <c r="BM16" s="324"/>
      <c r="BN16" s="324"/>
      <c r="BO16" s="324"/>
      <c r="BP16" s="724"/>
      <c r="BQ16" s="725"/>
      <c r="BR16" s="726"/>
      <c r="BS16" s="726"/>
      <c r="BT16" s="726"/>
      <c r="BU16" s="726"/>
      <c r="BV16" s="726"/>
      <c r="BW16" s="727"/>
    </row>
    <row r="17" spans="2:75" s="5" customFormat="1" ht="15.75" customHeight="1" thickBot="1">
      <c r="B17" s="260"/>
      <c r="C17" s="261"/>
      <c r="D17" s="261"/>
      <c r="E17" s="261"/>
      <c r="F17" s="261"/>
      <c r="G17" s="261"/>
      <c r="H17" s="717"/>
      <c r="I17" s="718"/>
      <c r="J17" s="718"/>
      <c r="K17" s="718"/>
      <c r="L17" s="718"/>
      <c r="M17" s="718"/>
      <c r="N17" s="718"/>
      <c r="O17" s="718"/>
      <c r="P17" s="718"/>
      <c r="Q17" s="718"/>
      <c r="R17" s="718"/>
      <c r="S17" s="718"/>
      <c r="T17" s="718"/>
      <c r="U17" s="718"/>
      <c r="V17" s="718"/>
      <c r="W17" s="718"/>
      <c r="X17" s="718"/>
      <c r="Y17" s="718"/>
      <c r="Z17" s="718"/>
      <c r="AA17" s="718"/>
      <c r="AB17" s="719"/>
      <c r="AC17" s="717"/>
      <c r="AD17" s="718"/>
      <c r="AE17" s="718"/>
      <c r="AF17" s="718"/>
      <c r="AG17" s="718"/>
      <c r="AH17" s="718"/>
      <c r="AI17" s="718"/>
      <c r="AJ17" s="718"/>
      <c r="AK17" s="718"/>
      <c r="AL17" s="718"/>
      <c r="AM17" s="718"/>
      <c r="AN17" s="718"/>
      <c r="AO17" s="718"/>
      <c r="AP17" s="718"/>
      <c r="AQ17" s="718"/>
      <c r="AR17" s="718"/>
      <c r="AS17" s="718"/>
      <c r="AT17" s="718"/>
      <c r="AU17" s="718"/>
      <c r="AV17" s="718"/>
      <c r="AW17" s="718"/>
      <c r="AX17" s="718"/>
      <c r="AY17" s="718"/>
      <c r="AZ17" s="718"/>
      <c r="BA17" s="718"/>
      <c r="BB17" s="719"/>
      <c r="BC17" s="737"/>
      <c r="BD17" s="738"/>
      <c r="BE17" s="738"/>
      <c r="BF17" s="738"/>
      <c r="BG17" s="738"/>
      <c r="BH17" s="738"/>
      <c r="BI17" s="739"/>
      <c r="BJ17" s="740"/>
      <c r="BK17" s="741"/>
      <c r="BL17" s="741"/>
      <c r="BM17" s="741"/>
      <c r="BN17" s="741"/>
      <c r="BO17" s="741"/>
      <c r="BP17" s="742"/>
      <c r="BQ17" s="743"/>
      <c r="BR17" s="744"/>
      <c r="BS17" s="744"/>
      <c r="BT17" s="744"/>
      <c r="BU17" s="744"/>
      <c r="BV17" s="744"/>
      <c r="BW17" s="745"/>
    </row>
    <row r="21" ht="15.75" customHeight="1">
      <c r="D21" s="52"/>
    </row>
  </sheetData>
  <sheetProtection/>
  <mergeCells count="62">
    <mergeCell ref="P1:R1"/>
    <mergeCell ref="BQ11:BW11"/>
    <mergeCell ref="BJ16:BP16"/>
    <mergeCell ref="BQ16:BW16"/>
    <mergeCell ref="BJ11:BP11"/>
    <mergeCell ref="BJ12:BP12"/>
    <mergeCell ref="BQ12:BW12"/>
    <mergeCell ref="BJ13:BP13"/>
    <mergeCell ref="BQ13:BW13"/>
    <mergeCell ref="BJ6:BP6"/>
    <mergeCell ref="BQ6:BW6"/>
    <mergeCell ref="BC7:BI7"/>
    <mergeCell ref="BJ7:BP7"/>
    <mergeCell ref="BQ7:BW7"/>
    <mergeCell ref="BC17:BI17"/>
    <mergeCell ref="BJ17:BP17"/>
    <mergeCell ref="BQ17:BW17"/>
    <mergeCell ref="BC15:BI15"/>
    <mergeCell ref="BJ15:BP15"/>
    <mergeCell ref="BQ15:BW15"/>
    <mergeCell ref="BJ8:BP8"/>
    <mergeCell ref="BQ8:BW8"/>
    <mergeCell ref="BC9:BI9"/>
    <mergeCell ref="BJ9:BP9"/>
    <mergeCell ref="BQ9:BW9"/>
    <mergeCell ref="BC16:BI16"/>
    <mergeCell ref="BC11:BI11"/>
    <mergeCell ref="H17:AB17"/>
    <mergeCell ref="AC17:BB17"/>
    <mergeCell ref="BC6:BI6"/>
    <mergeCell ref="BC12:BI12"/>
    <mergeCell ref="BC13:BI13"/>
    <mergeCell ref="AC8:BB8"/>
    <mergeCell ref="H8:AB8"/>
    <mergeCell ref="H9:AB9"/>
    <mergeCell ref="BC8:BI8"/>
    <mergeCell ref="H16:AB16"/>
    <mergeCell ref="B17:G17"/>
    <mergeCell ref="B8:G8"/>
    <mergeCell ref="B9:G9"/>
    <mergeCell ref="B11:G11"/>
    <mergeCell ref="B12:G12"/>
    <mergeCell ref="B13:G13"/>
    <mergeCell ref="B16:G16"/>
    <mergeCell ref="B10:G10"/>
    <mergeCell ref="B6:G6"/>
    <mergeCell ref="AC9:BB9"/>
    <mergeCell ref="AC6:BB6"/>
    <mergeCell ref="H6:AB6"/>
    <mergeCell ref="H7:AB7"/>
    <mergeCell ref="B14:G14"/>
    <mergeCell ref="AC11:BB11"/>
    <mergeCell ref="AC7:BB7"/>
    <mergeCell ref="AC12:BB12"/>
    <mergeCell ref="AC13:BB13"/>
    <mergeCell ref="H11:AB11"/>
    <mergeCell ref="H12:AB12"/>
    <mergeCell ref="H13:AB13"/>
    <mergeCell ref="B15:G15"/>
    <mergeCell ref="AC15:BB15"/>
    <mergeCell ref="AC16:BB16"/>
    <mergeCell ref="H15:AB15"/>
  </mergeCells>
  <dataValidations count="1">
    <dataValidation allowBlank="1" showErrorMessage="1" sqref="P1:R1"/>
  </dataValidations>
  <printOptions/>
  <pageMargins left="0.5905511811023623" right="0.31496062992125984" top="0.3937007874015748" bottom="0.5118110236220472" header="0.3937007874015748" footer="0.2362204724409449"/>
  <pageSetup horizontalDpi="600" verticalDpi="600" orientation="portrait" paperSize="9" r:id="rId4"/>
  <headerFooter alignWithMargins="0">
    <oddFooter>&amp;L&amp;9 20150710&amp;R&amp;9日本ERI株式会社</oddFooter>
  </headerFooter>
  <drawing r:id="rId3"/>
  <legacyDrawing r:id="rId2"/>
</worksheet>
</file>

<file path=xl/worksheets/sheet5.xml><?xml version="1.0" encoding="utf-8"?>
<worksheet xmlns="http://schemas.openxmlformats.org/spreadsheetml/2006/main" xmlns:r="http://schemas.openxmlformats.org/officeDocument/2006/relationships">
  <dimension ref="A1:D50"/>
  <sheetViews>
    <sheetView zoomScale="85" zoomScaleNormal="85" workbookViewId="0" topLeftCell="A1">
      <selection activeCell="H33" sqref="H33:I33"/>
    </sheetView>
  </sheetViews>
  <sheetFormatPr defaultColWidth="9.00390625" defaultRowHeight="13.5"/>
  <cols>
    <col min="1" max="1" width="3.625" style="173" customWidth="1"/>
    <col min="2" max="2" width="27.875" style="173" customWidth="1"/>
    <col min="3" max="3" width="30.125" style="173" customWidth="1"/>
    <col min="4" max="4" width="8.875" style="173" customWidth="1"/>
    <col min="5" max="16384" width="9.00390625" style="173" customWidth="1"/>
  </cols>
  <sheetData>
    <row r="1" spans="1:4" ht="13.5">
      <c r="A1" s="750" t="s">
        <v>3</v>
      </c>
      <c r="B1" s="750"/>
      <c r="C1" s="750"/>
      <c r="D1" s="751" t="s">
        <v>401</v>
      </c>
    </row>
    <row r="2" spans="1:4" ht="13.5">
      <c r="A2" s="750" t="s">
        <v>399</v>
      </c>
      <c r="B2" s="750"/>
      <c r="C2" s="750" t="s">
        <v>400</v>
      </c>
      <c r="D2" s="752"/>
    </row>
    <row r="3" spans="1:4" ht="13.5">
      <c r="A3" s="753"/>
      <c r="B3" s="753"/>
      <c r="C3" s="753"/>
      <c r="D3" s="752"/>
    </row>
    <row r="4" spans="1:4" ht="13.5">
      <c r="A4" s="749" t="s">
        <v>447</v>
      </c>
      <c r="B4" s="754" t="s">
        <v>236</v>
      </c>
      <c r="C4" s="174" t="s">
        <v>63</v>
      </c>
      <c r="D4" s="175">
        <v>1.6</v>
      </c>
    </row>
    <row r="5" spans="1:4" ht="13.5">
      <c r="A5" s="749"/>
      <c r="B5" s="755"/>
      <c r="C5" s="176" t="s">
        <v>64</v>
      </c>
      <c r="D5" s="177">
        <v>1.7</v>
      </c>
    </row>
    <row r="6" spans="1:4" ht="13.5">
      <c r="A6" s="749"/>
      <c r="B6" s="755"/>
      <c r="C6" s="176" t="s">
        <v>65</v>
      </c>
      <c r="D6" s="177">
        <v>1.7</v>
      </c>
    </row>
    <row r="7" spans="1:4" ht="13.5">
      <c r="A7" s="749"/>
      <c r="B7" s="755"/>
      <c r="C7" s="176" t="s">
        <v>66</v>
      </c>
      <c r="D7" s="177">
        <v>1.9</v>
      </c>
    </row>
    <row r="8" spans="1:4" ht="13.5">
      <c r="A8" s="749"/>
      <c r="B8" s="755"/>
      <c r="C8" s="176" t="s">
        <v>67</v>
      </c>
      <c r="D8" s="177">
        <v>2.33</v>
      </c>
    </row>
    <row r="9" spans="1:4" ht="13.5">
      <c r="A9" s="749"/>
      <c r="B9" s="755"/>
      <c r="C9" s="176" t="s">
        <v>68</v>
      </c>
      <c r="D9" s="177">
        <v>2.33</v>
      </c>
    </row>
    <row r="10" spans="1:4" ht="13.5">
      <c r="A10" s="749"/>
      <c r="B10" s="755"/>
      <c r="C10" s="176" t="s">
        <v>69</v>
      </c>
      <c r="D10" s="177">
        <v>2.91</v>
      </c>
    </row>
    <row r="11" spans="1:4" ht="13.5">
      <c r="A11" s="749"/>
      <c r="B11" s="755"/>
      <c r="C11" s="176" t="s">
        <v>70</v>
      </c>
      <c r="D11" s="177">
        <v>2.91</v>
      </c>
    </row>
    <row r="12" spans="1:4" ht="13.5">
      <c r="A12" s="749"/>
      <c r="B12" s="755"/>
      <c r="C12" s="176" t="s">
        <v>448</v>
      </c>
      <c r="D12" s="177">
        <v>2.91</v>
      </c>
    </row>
    <row r="13" spans="1:4" ht="13.5">
      <c r="A13" s="749"/>
      <c r="B13" s="755"/>
      <c r="C13" s="176" t="s">
        <v>71</v>
      </c>
      <c r="D13" s="177">
        <v>3.49</v>
      </c>
    </row>
    <row r="14" spans="1:4" ht="13.5">
      <c r="A14" s="749"/>
      <c r="B14" s="756"/>
      <c r="C14" s="176" t="s">
        <v>72</v>
      </c>
      <c r="D14" s="177">
        <v>6.51</v>
      </c>
    </row>
    <row r="15" spans="1:4" ht="13.5">
      <c r="A15" s="749"/>
      <c r="B15" s="757" t="s">
        <v>458</v>
      </c>
      <c r="C15" s="176" t="s">
        <v>73</v>
      </c>
      <c r="D15" s="177">
        <v>2.15</v>
      </c>
    </row>
    <row r="16" spans="1:4" ht="13.5">
      <c r="A16" s="749"/>
      <c r="B16" s="755"/>
      <c r="C16" s="176" t="s">
        <v>74</v>
      </c>
      <c r="D16" s="177">
        <v>2.33</v>
      </c>
    </row>
    <row r="17" spans="1:4" ht="13.5">
      <c r="A17" s="749"/>
      <c r="B17" s="755"/>
      <c r="C17" s="176" t="s">
        <v>75</v>
      </c>
      <c r="D17" s="177">
        <v>2.33</v>
      </c>
    </row>
    <row r="18" spans="1:4" ht="13.5">
      <c r="A18" s="749"/>
      <c r="B18" s="755"/>
      <c r="C18" s="176" t="s">
        <v>70</v>
      </c>
      <c r="D18" s="177">
        <v>3.49</v>
      </c>
    </row>
    <row r="19" spans="1:4" ht="13.5">
      <c r="A19" s="749"/>
      <c r="B19" s="755"/>
      <c r="C19" s="176" t="s">
        <v>448</v>
      </c>
      <c r="D19" s="177">
        <v>3.49</v>
      </c>
    </row>
    <row r="20" spans="1:4" ht="13.5">
      <c r="A20" s="749"/>
      <c r="B20" s="755"/>
      <c r="C20" s="176" t="s">
        <v>76</v>
      </c>
      <c r="D20" s="177">
        <v>3.49</v>
      </c>
    </row>
    <row r="21" spans="1:4" ht="13.5">
      <c r="A21" s="749"/>
      <c r="B21" s="756"/>
      <c r="C21" s="176" t="s">
        <v>71</v>
      </c>
      <c r="D21" s="177">
        <v>4.07</v>
      </c>
    </row>
    <row r="22" spans="1:4" ht="13.5">
      <c r="A22" s="749"/>
      <c r="B22" s="757" t="s">
        <v>60</v>
      </c>
      <c r="C22" s="176" t="s">
        <v>67</v>
      </c>
      <c r="D22" s="177">
        <v>2.91</v>
      </c>
    </row>
    <row r="23" spans="1:4" ht="13.5">
      <c r="A23" s="749"/>
      <c r="B23" s="755"/>
      <c r="C23" s="176" t="s">
        <v>77</v>
      </c>
      <c r="D23" s="177">
        <v>2.91</v>
      </c>
    </row>
    <row r="24" spans="1:4" ht="13.5">
      <c r="A24" s="749"/>
      <c r="B24" s="755"/>
      <c r="C24" s="176" t="s">
        <v>78</v>
      </c>
      <c r="D24" s="177">
        <v>3.49</v>
      </c>
    </row>
    <row r="25" spans="1:4" ht="13.5">
      <c r="A25" s="749"/>
      <c r="B25" s="755"/>
      <c r="C25" s="176" t="s">
        <v>448</v>
      </c>
      <c r="D25" s="177">
        <v>3.49</v>
      </c>
    </row>
    <row r="26" spans="1:4" ht="13.5">
      <c r="A26" s="749"/>
      <c r="B26" s="755"/>
      <c r="C26" s="176" t="s">
        <v>76</v>
      </c>
      <c r="D26" s="177">
        <v>3.49</v>
      </c>
    </row>
    <row r="27" spans="1:4" ht="13.5">
      <c r="A27" s="749"/>
      <c r="B27" s="756"/>
      <c r="C27" s="176" t="s">
        <v>71</v>
      </c>
      <c r="D27" s="177">
        <v>4.07</v>
      </c>
    </row>
    <row r="28" spans="1:4" ht="13.5">
      <c r="A28" s="749"/>
      <c r="B28" s="757" t="s">
        <v>61</v>
      </c>
      <c r="C28" s="176" t="s">
        <v>67</v>
      </c>
      <c r="D28" s="177">
        <v>3.49</v>
      </c>
    </row>
    <row r="29" spans="1:4" ht="13.5">
      <c r="A29" s="749"/>
      <c r="B29" s="755"/>
      <c r="C29" s="176" t="s">
        <v>77</v>
      </c>
      <c r="D29" s="177">
        <v>3.49</v>
      </c>
    </row>
    <row r="30" spans="1:4" ht="13.5">
      <c r="A30" s="749"/>
      <c r="B30" s="755"/>
      <c r="C30" s="176" t="s">
        <v>79</v>
      </c>
      <c r="D30" s="177">
        <v>4.07</v>
      </c>
    </row>
    <row r="31" spans="1:4" ht="13.5">
      <c r="A31" s="749"/>
      <c r="B31" s="755"/>
      <c r="C31" s="176" t="s">
        <v>449</v>
      </c>
      <c r="D31" s="177">
        <v>4.07</v>
      </c>
    </row>
    <row r="32" spans="1:4" ht="13.5">
      <c r="A32" s="749"/>
      <c r="B32" s="755"/>
      <c r="C32" s="176" t="s">
        <v>76</v>
      </c>
      <c r="D32" s="177">
        <v>4.07</v>
      </c>
    </row>
    <row r="33" spans="1:4" ht="13.5">
      <c r="A33" s="749"/>
      <c r="B33" s="755"/>
      <c r="C33" s="176" t="s">
        <v>80</v>
      </c>
      <c r="D33" s="177">
        <v>4.65</v>
      </c>
    </row>
    <row r="34" spans="1:4" ht="13.5">
      <c r="A34" s="749"/>
      <c r="B34" s="755"/>
      <c r="C34" s="176" t="s">
        <v>81</v>
      </c>
      <c r="D34" s="177">
        <v>4.07</v>
      </c>
    </row>
    <row r="35" spans="1:4" ht="13.5">
      <c r="A35" s="749"/>
      <c r="B35" s="755"/>
      <c r="C35" s="176" t="s">
        <v>82</v>
      </c>
      <c r="D35" s="177">
        <v>4.65</v>
      </c>
    </row>
    <row r="36" spans="1:4" ht="13.5">
      <c r="A36" s="749"/>
      <c r="B36" s="756"/>
      <c r="C36" s="176" t="s">
        <v>72</v>
      </c>
      <c r="D36" s="177">
        <v>6.51</v>
      </c>
    </row>
    <row r="37" spans="1:4" ht="13.5">
      <c r="A37" s="749" t="s">
        <v>59</v>
      </c>
      <c r="B37" s="760" t="s">
        <v>450</v>
      </c>
      <c r="C37" s="176" t="s">
        <v>87</v>
      </c>
      <c r="D37" s="177">
        <v>2.33</v>
      </c>
    </row>
    <row r="38" spans="1:4" ht="13.5">
      <c r="A38" s="749"/>
      <c r="B38" s="761"/>
      <c r="C38" s="176" t="s">
        <v>57</v>
      </c>
      <c r="D38" s="177">
        <v>2.33</v>
      </c>
    </row>
    <row r="39" spans="1:4" ht="13.5">
      <c r="A39" s="749"/>
      <c r="B39" s="761"/>
      <c r="C39" s="176" t="s">
        <v>76</v>
      </c>
      <c r="D39" s="177">
        <v>2.91</v>
      </c>
    </row>
    <row r="40" spans="1:4" ht="13.5">
      <c r="A40" s="749"/>
      <c r="B40" s="762"/>
      <c r="C40" s="176" t="s">
        <v>78</v>
      </c>
      <c r="D40" s="177">
        <v>2.91</v>
      </c>
    </row>
    <row r="41" spans="1:4" ht="13.5">
      <c r="A41" s="749"/>
      <c r="B41" s="758" t="s">
        <v>451</v>
      </c>
      <c r="C41" s="754" t="s">
        <v>88</v>
      </c>
      <c r="D41" s="763">
        <v>1.75</v>
      </c>
    </row>
    <row r="42" spans="1:4" ht="13.5">
      <c r="A42" s="749"/>
      <c r="B42" s="759"/>
      <c r="C42" s="756"/>
      <c r="D42" s="764"/>
    </row>
    <row r="43" spans="1:4" ht="13.5">
      <c r="A43" s="749"/>
      <c r="B43" s="767" t="s">
        <v>452</v>
      </c>
      <c r="C43" s="176" t="s">
        <v>87</v>
      </c>
      <c r="D43" s="177">
        <v>2.33</v>
      </c>
    </row>
    <row r="44" spans="1:4" ht="13.5">
      <c r="A44" s="749"/>
      <c r="B44" s="768"/>
      <c r="C44" s="176" t="s">
        <v>76</v>
      </c>
      <c r="D44" s="177">
        <v>2.91</v>
      </c>
    </row>
    <row r="45" spans="1:4" ht="13.5">
      <c r="A45" s="749"/>
      <c r="B45" s="768"/>
      <c r="C45" s="178" t="s">
        <v>78</v>
      </c>
      <c r="D45" s="177">
        <v>2.91</v>
      </c>
    </row>
    <row r="46" spans="1:4" ht="13.5">
      <c r="A46" s="749"/>
      <c r="B46" s="765" t="s">
        <v>453</v>
      </c>
      <c r="C46" s="754" t="s">
        <v>89</v>
      </c>
      <c r="D46" s="763">
        <v>3.49</v>
      </c>
    </row>
    <row r="47" spans="1:4" ht="13.5">
      <c r="A47" s="749"/>
      <c r="B47" s="766"/>
      <c r="C47" s="769"/>
      <c r="D47" s="764"/>
    </row>
    <row r="48" spans="1:4" ht="13.5">
      <c r="A48" s="749"/>
      <c r="B48" s="179" t="s">
        <v>454</v>
      </c>
      <c r="C48" s="176" t="s">
        <v>90</v>
      </c>
      <c r="D48" s="177">
        <v>4.65</v>
      </c>
    </row>
    <row r="49" spans="1:4" ht="13.5">
      <c r="A49" s="749"/>
      <c r="B49" s="179" t="s">
        <v>455</v>
      </c>
      <c r="C49" s="176" t="s">
        <v>90</v>
      </c>
      <c r="D49" s="177">
        <v>4.07</v>
      </c>
    </row>
    <row r="50" spans="1:4" ht="29.25" customHeight="1">
      <c r="A50" s="749"/>
      <c r="B50" s="208" t="s">
        <v>457</v>
      </c>
      <c r="C50" s="176" t="s">
        <v>90</v>
      </c>
      <c r="D50" s="177">
        <v>4.65</v>
      </c>
    </row>
  </sheetData>
  <sheetProtection/>
  <mergeCells count="18">
    <mergeCell ref="B41:B42"/>
    <mergeCell ref="B37:B40"/>
    <mergeCell ref="D46:D47"/>
    <mergeCell ref="B46:B47"/>
    <mergeCell ref="B43:B45"/>
    <mergeCell ref="A37:A50"/>
    <mergeCell ref="D41:D42"/>
    <mergeCell ref="C46:C47"/>
    <mergeCell ref="C41:C42"/>
    <mergeCell ref="A4:A36"/>
    <mergeCell ref="A1:C1"/>
    <mergeCell ref="D1:D3"/>
    <mergeCell ref="A2:B3"/>
    <mergeCell ref="C2:C3"/>
    <mergeCell ref="B4:B14"/>
    <mergeCell ref="B15:B21"/>
    <mergeCell ref="B22:B27"/>
    <mergeCell ref="B28:B3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20"/>
  <sheetViews>
    <sheetView zoomScalePageLayoutView="0" workbookViewId="0" topLeftCell="A1">
      <selection activeCell="A1" sqref="A1:D20"/>
    </sheetView>
  </sheetViews>
  <sheetFormatPr defaultColWidth="9.00390625" defaultRowHeight="13.5"/>
  <cols>
    <col min="1" max="1" width="52.625" style="173" customWidth="1"/>
    <col min="2" max="4" width="10.375" style="173" customWidth="1"/>
    <col min="5" max="16384" width="9.00390625" style="173" customWidth="1"/>
  </cols>
  <sheetData>
    <row r="1" spans="1:4" ht="13.5">
      <c r="A1" s="775" t="s">
        <v>4</v>
      </c>
      <c r="B1" s="772" t="s">
        <v>402</v>
      </c>
      <c r="C1" s="773"/>
      <c r="D1" s="774"/>
    </row>
    <row r="2" spans="1:4" ht="13.5" customHeight="1">
      <c r="A2" s="776"/>
      <c r="B2" s="770" t="s">
        <v>403</v>
      </c>
      <c r="C2" s="778" t="s">
        <v>233</v>
      </c>
      <c r="D2" s="770" t="s">
        <v>15</v>
      </c>
    </row>
    <row r="3" spans="1:4" ht="13.5" customHeight="1">
      <c r="A3" s="777"/>
      <c r="B3" s="771"/>
      <c r="C3" s="779"/>
      <c r="D3" s="771"/>
    </row>
    <row r="4" spans="1:4" ht="13.5">
      <c r="A4" s="180" t="s">
        <v>234</v>
      </c>
      <c r="B4" s="181">
        <v>0.54</v>
      </c>
      <c r="C4" s="182">
        <v>0.34</v>
      </c>
      <c r="D4" s="182">
        <v>0.12</v>
      </c>
    </row>
    <row r="5" spans="1:4" ht="13.5">
      <c r="A5" s="183" t="s">
        <v>235</v>
      </c>
      <c r="B5" s="184">
        <v>0.33</v>
      </c>
      <c r="C5" s="185">
        <v>0.22</v>
      </c>
      <c r="D5" s="185">
        <v>0.08</v>
      </c>
    </row>
    <row r="6" spans="1:4" ht="13.5">
      <c r="A6" s="180" t="s">
        <v>239</v>
      </c>
      <c r="B6" s="181">
        <v>0.59</v>
      </c>
      <c r="C6" s="182">
        <v>0.37</v>
      </c>
      <c r="D6" s="182">
        <v>0.14</v>
      </c>
    </row>
    <row r="7" spans="1:4" ht="13.5">
      <c r="A7" s="180" t="s">
        <v>240</v>
      </c>
      <c r="B7" s="181">
        <v>0.37</v>
      </c>
      <c r="C7" s="182">
        <v>0.25</v>
      </c>
      <c r="D7" s="182">
        <v>0.1</v>
      </c>
    </row>
    <row r="8" spans="1:4" ht="13.5">
      <c r="A8" s="180" t="s">
        <v>241</v>
      </c>
      <c r="B8" s="181">
        <v>0.64</v>
      </c>
      <c r="C8" s="182">
        <v>0.38</v>
      </c>
      <c r="D8" s="182">
        <v>0.15</v>
      </c>
    </row>
    <row r="9" spans="1:4" ht="13.5">
      <c r="A9" s="180" t="s">
        <v>242</v>
      </c>
      <c r="B9" s="181">
        <v>0.4</v>
      </c>
      <c r="C9" s="182">
        <v>0.26</v>
      </c>
      <c r="D9" s="182">
        <v>0.11</v>
      </c>
    </row>
    <row r="10" spans="1:4" ht="13.5">
      <c r="A10" s="180" t="s">
        <v>243</v>
      </c>
      <c r="B10" s="181">
        <v>0.61</v>
      </c>
      <c r="C10" s="182">
        <v>0.33</v>
      </c>
      <c r="D10" s="182">
        <v>0.14</v>
      </c>
    </row>
    <row r="11" spans="1:4" ht="13.5">
      <c r="A11" s="180" t="s">
        <v>244</v>
      </c>
      <c r="B11" s="181">
        <v>0.38</v>
      </c>
      <c r="C11" s="182">
        <v>0.24</v>
      </c>
      <c r="D11" s="182">
        <v>0.1</v>
      </c>
    </row>
    <row r="12" spans="1:4" ht="13.5">
      <c r="A12" s="180" t="s">
        <v>245</v>
      </c>
      <c r="B12" s="181">
        <v>0.16</v>
      </c>
      <c r="C12" s="182">
        <v>0.12</v>
      </c>
      <c r="D12" s="182">
        <v>0.06</v>
      </c>
    </row>
    <row r="13" spans="1:4" ht="13.5">
      <c r="A13" s="180" t="s">
        <v>246</v>
      </c>
      <c r="B13" s="181">
        <v>0.52</v>
      </c>
      <c r="C13" s="182">
        <v>0.28</v>
      </c>
      <c r="D13" s="182">
        <v>0.12</v>
      </c>
    </row>
    <row r="14" spans="1:4" ht="13.5">
      <c r="A14" s="180" t="s">
        <v>247</v>
      </c>
      <c r="B14" s="181">
        <v>0.79</v>
      </c>
      <c r="C14" s="182">
        <v>0.38</v>
      </c>
      <c r="D14" s="182">
        <v>0.17</v>
      </c>
    </row>
    <row r="15" spans="1:4" ht="13.5">
      <c r="A15" s="180" t="s">
        <v>248</v>
      </c>
      <c r="B15" s="181">
        <v>0.79</v>
      </c>
      <c r="C15" s="182">
        <v>0.38</v>
      </c>
      <c r="D15" s="182">
        <v>0.17</v>
      </c>
    </row>
    <row r="16" spans="1:4" ht="13.5">
      <c r="A16" s="180" t="s">
        <v>249</v>
      </c>
      <c r="B16" s="181">
        <v>0.68</v>
      </c>
      <c r="C16" s="182">
        <v>0.35</v>
      </c>
      <c r="D16" s="182">
        <v>0.16</v>
      </c>
    </row>
    <row r="17" spans="1:4" ht="13.5">
      <c r="A17" s="180" t="s">
        <v>250</v>
      </c>
      <c r="B17" s="181">
        <v>0.49</v>
      </c>
      <c r="C17" s="182">
        <v>0.3</v>
      </c>
      <c r="D17" s="182">
        <v>0.13</v>
      </c>
    </row>
    <row r="18" spans="1:4" ht="13.5">
      <c r="A18" s="180" t="s">
        <v>251</v>
      </c>
      <c r="B18" s="181">
        <v>0.23</v>
      </c>
      <c r="C18" s="182">
        <v>0.2</v>
      </c>
      <c r="D18" s="182">
        <v>0.08</v>
      </c>
    </row>
    <row r="19" spans="1:4" ht="13.5">
      <c r="A19" s="180" t="s">
        <v>252</v>
      </c>
      <c r="B19" s="181">
        <v>0.63</v>
      </c>
      <c r="C19" s="182">
        <v>0.34</v>
      </c>
      <c r="D19" s="182">
        <v>0.15</v>
      </c>
    </row>
    <row r="20" spans="1:4" ht="13.5">
      <c r="A20" s="180" t="s">
        <v>253</v>
      </c>
      <c r="B20" s="181">
        <v>0.88</v>
      </c>
      <c r="C20" s="182">
        <v>0.38</v>
      </c>
      <c r="D20" s="182">
        <v>0.19</v>
      </c>
    </row>
  </sheetData>
  <sheetProtection/>
  <mergeCells count="5">
    <mergeCell ref="D2:D3"/>
    <mergeCell ref="B1:D1"/>
    <mergeCell ref="A1:A3"/>
    <mergeCell ref="B2:B3"/>
    <mergeCell ref="C2:C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 日本イーアールアイ株式会社</dc:creator>
  <cp:keywords/>
  <dc:description/>
  <cp:lastModifiedBy/>
  <cp:lastPrinted>2017-11-10T07:36:48Z</cp:lastPrinted>
  <dcterms:created xsi:type="dcterms:W3CDTF">2002-11-20T06:25:23Z</dcterms:created>
  <dcterms:modified xsi:type="dcterms:W3CDTF">2017-12-12T01:51:23Z</dcterms:modified>
  <cp:category/>
  <cp:version/>
  <cp:contentType/>
  <cp:contentStatus/>
</cp:coreProperties>
</file>